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VENKOVNÍ STAVEBNÍ ÚPRAVY\VÝKAZ VÝMĚR\Rampa\"/>
    </mc:Choice>
  </mc:AlternateContent>
  <xr:revisionPtr revIDLastSave="0" documentId="8_{7CB90A29-B389-408D-B2FE-3C8B790B152D}" xr6:coauthVersionLast="36" xr6:coauthVersionMax="36" xr10:uidLastSave="{00000000-0000-0000-0000-000000000000}"/>
  <bookViews>
    <workbookView xWindow="0" yWindow="0" windowWidth="28800" windowHeight="132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1.1. 2.01 Pol" sheetId="12" r:id="rId4"/>
    <sheet name="Příloha - venkovní osvětlení" sheetId="13" r:id="rId5"/>
  </sheets>
  <externalReferences>
    <externalReference r:id="rId6"/>
    <externalReference r:id="rId7"/>
  </externalReferences>
  <definedNames>
    <definedName name="CelkemDPHVypocet" localSheetId="1">Stavba!$H$43</definedName>
    <definedName name="CenaCelkem" localSheetId="4">[1]Stavba!$G$29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 localSheetId="4">[1]Stavba!$G$24</definedName>
    <definedName name="DPHSni">Stavba!$G$24</definedName>
    <definedName name="DPHZakl" localSheetId="4">[1]Stavba!$G$26</definedName>
    <definedName name="DPHZakl">Stavba!$G$26</definedName>
    <definedName name="dpsc" localSheetId="1">Stavba!$D$13</definedName>
    <definedName name="IČO" localSheetId="1">Stavba!$I$11</definedName>
    <definedName name="Mena" localSheetId="4">[1]Stavba!$J$29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3">'D1.1. 2.01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'D1.1. 2.01 Pol'!$A$1:$X$371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4">[1]Stavba!$G$23</definedName>
    <definedName name="ZakladDPHSni">Stavba!$G$23</definedName>
    <definedName name="ZakladDPHSniVypocet" localSheetId="1">Stavba!$F$43</definedName>
    <definedName name="ZakladDPHZakl" localSheetId="4">[1]Stavba!$G$25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4" i="13" l="1"/>
  <c r="H53" i="13"/>
  <c r="H52" i="13"/>
  <c r="H51" i="13"/>
  <c r="H50" i="13"/>
  <c r="F49" i="13"/>
  <c r="H48" i="13"/>
  <c r="H47" i="13"/>
  <c r="H46" i="13"/>
  <c r="F46" i="13"/>
  <c r="H45" i="13"/>
  <c r="F44" i="13"/>
  <c r="H43" i="13"/>
  <c r="F43" i="13"/>
  <c r="H42" i="13"/>
  <c r="F42" i="13"/>
  <c r="H41" i="13"/>
  <c r="F41" i="13"/>
  <c r="H40" i="13"/>
  <c r="F40" i="13"/>
  <c r="H39" i="13"/>
  <c r="F39" i="13"/>
  <c r="H38" i="13"/>
  <c r="H37" i="13"/>
  <c r="H36" i="13"/>
  <c r="H35" i="13"/>
  <c r="H34" i="13"/>
  <c r="F34" i="13"/>
  <c r="F55" i="13" s="1"/>
  <c r="C13" i="13" s="1"/>
  <c r="H29" i="13"/>
  <c r="H26" i="13"/>
  <c r="F26" i="13"/>
  <c r="H25" i="13"/>
  <c r="F25" i="13"/>
  <c r="H24" i="13"/>
  <c r="F24" i="13"/>
  <c r="H23" i="13"/>
  <c r="F23" i="13"/>
  <c r="H22" i="13"/>
  <c r="H27" i="13" s="1"/>
  <c r="F22" i="13"/>
  <c r="F27" i="13" l="1"/>
  <c r="E28" i="13" s="1"/>
  <c r="F28" i="13" s="1"/>
  <c r="F30" i="13" s="1"/>
  <c r="C10" i="13" s="1"/>
  <c r="H55" i="13"/>
  <c r="C14" i="13" s="1"/>
  <c r="H30" i="13"/>
  <c r="C11" i="13" s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BA364" i="12"/>
  <c r="BA359" i="12"/>
  <c r="BA357" i="12"/>
  <c r="BA231" i="12"/>
  <c r="BA206" i="12"/>
  <c r="BA199" i="12"/>
  <c r="BA175" i="12"/>
  <c r="BA148" i="12"/>
  <c r="BA140" i="12"/>
  <c r="BA134" i="12"/>
  <c r="BA114" i="12"/>
  <c r="BA109" i="12"/>
  <c r="BA89" i="12"/>
  <c r="BA76" i="12"/>
  <c r="BA21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20" i="12"/>
  <c r="I20" i="12"/>
  <c r="K20" i="12"/>
  <c r="M20" i="12"/>
  <c r="O20" i="12"/>
  <c r="Q20" i="12"/>
  <c r="V20" i="12"/>
  <c r="G26" i="12"/>
  <c r="M26" i="12" s="1"/>
  <c r="I26" i="12"/>
  <c r="K26" i="12"/>
  <c r="O26" i="12"/>
  <c r="Q26" i="12"/>
  <c r="V26" i="12"/>
  <c r="G31" i="12"/>
  <c r="I31" i="12"/>
  <c r="K31" i="12"/>
  <c r="M31" i="12"/>
  <c r="O31" i="12"/>
  <c r="Q31" i="12"/>
  <c r="V31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63" i="12"/>
  <c r="I63" i="12"/>
  <c r="K63" i="12"/>
  <c r="M63" i="12"/>
  <c r="O63" i="12"/>
  <c r="Q63" i="12"/>
  <c r="V63" i="12"/>
  <c r="G75" i="12"/>
  <c r="M75" i="12" s="1"/>
  <c r="I75" i="12"/>
  <c r="K75" i="12"/>
  <c r="O75" i="12"/>
  <c r="Q75" i="12"/>
  <c r="V75" i="12"/>
  <c r="G78" i="12"/>
  <c r="I78" i="12"/>
  <c r="K78" i="12"/>
  <c r="M78" i="12"/>
  <c r="O78" i="12"/>
  <c r="Q78" i="12"/>
  <c r="V78" i="12"/>
  <c r="G85" i="12"/>
  <c r="M85" i="12" s="1"/>
  <c r="I85" i="12"/>
  <c r="K85" i="12"/>
  <c r="O85" i="12"/>
  <c r="Q85" i="12"/>
  <c r="V85" i="12"/>
  <c r="G88" i="12"/>
  <c r="I88" i="12"/>
  <c r="K88" i="12"/>
  <c r="M88" i="12"/>
  <c r="O88" i="12"/>
  <c r="Q88" i="12"/>
  <c r="V88" i="12"/>
  <c r="G92" i="12"/>
  <c r="M92" i="12" s="1"/>
  <c r="I92" i="12"/>
  <c r="K92" i="12"/>
  <c r="O92" i="12"/>
  <c r="Q92" i="12"/>
  <c r="V92" i="12"/>
  <c r="G96" i="12"/>
  <c r="G95" i="12" s="1"/>
  <c r="I96" i="12"/>
  <c r="I95" i="12" s="1"/>
  <c r="K96" i="12"/>
  <c r="K95" i="12" s="1"/>
  <c r="O96" i="12"/>
  <c r="O95" i="12" s="1"/>
  <c r="Q96" i="12"/>
  <c r="Q95" i="12" s="1"/>
  <c r="V96" i="12"/>
  <c r="V95" i="12" s="1"/>
  <c r="G103" i="12"/>
  <c r="I103" i="12"/>
  <c r="K103" i="12"/>
  <c r="M103" i="12"/>
  <c r="O103" i="12"/>
  <c r="Q103" i="12"/>
  <c r="V103" i="12"/>
  <c r="G108" i="12"/>
  <c r="M108" i="12" s="1"/>
  <c r="I108" i="12"/>
  <c r="K108" i="12"/>
  <c r="O108" i="12"/>
  <c r="Q108" i="12"/>
  <c r="V108" i="12"/>
  <c r="G113" i="12"/>
  <c r="I113" i="12"/>
  <c r="K113" i="12"/>
  <c r="M113" i="12"/>
  <c r="O113" i="12"/>
  <c r="Q113" i="12"/>
  <c r="V113" i="12"/>
  <c r="G117" i="12"/>
  <c r="M117" i="12" s="1"/>
  <c r="I117" i="12"/>
  <c r="K117" i="12"/>
  <c r="O117" i="12"/>
  <c r="Q117" i="12"/>
  <c r="V117" i="12"/>
  <c r="G121" i="12"/>
  <c r="I121" i="12"/>
  <c r="K121" i="12"/>
  <c r="M121" i="12"/>
  <c r="O121" i="12"/>
  <c r="Q121" i="12"/>
  <c r="V121" i="12"/>
  <c r="G127" i="12"/>
  <c r="M127" i="12" s="1"/>
  <c r="I127" i="12"/>
  <c r="K127" i="12"/>
  <c r="O127" i="12"/>
  <c r="Q127" i="12"/>
  <c r="V127" i="12"/>
  <c r="G133" i="12"/>
  <c r="I133" i="12"/>
  <c r="K133" i="12"/>
  <c r="M133" i="12"/>
  <c r="O133" i="12"/>
  <c r="Q133" i="12"/>
  <c r="V133" i="12"/>
  <c r="G139" i="12"/>
  <c r="M139" i="12" s="1"/>
  <c r="I139" i="12"/>
  <c r="K139" i="12"/>
  <c r="O139" i="12"/>
  <c r="Q139" i="12"/>
  <c r="V139" i="12"/>
  <c r="G143" i="12"/>
  <c r="I143" i="12"/>
  <c r="K143" i="12"/>
  <c r="M143" i="12"/>
  <c r="O143" i="12"/>
  <c r="Q143" i="12"/>
  <c r="V143" i="12"/>
  <c r="G147" i="12"/>
  <c r="I147" i="12"/>
  <c r="K147" i="12"/>
  <c r="M147" i="12"/>
  <c r="O147" i="12"/>
  <c r="Q147" i="12"/>
  <c r="V147" i="12"/>
  <c r="G156" i="12"/>
  <c r="I156" i="12"/>
  <c r="I155" i="12" s="1"/>
  <c r="K156" i="12"/>
  <c r="M156" i="12"/>
  <c r="O156" i="12"/>
  <c r="Q156" i="12"/>
  <c r="Q155" i="12" s="1"/>
  <c r="V156" i="12"/>
  <c r="G162" i="12"/>
  <c r="G155" i="12" s="1"/>
  <c r="I162" i="12"/>
  <c r="K162" i="12"/>
  <c r="K155" i="12" s="1"/>
  <c r="O162" i="12"/>
  <c r="O155" i="12" s="1"/>
  <c r="Q162" i="12"/>
  <c r="V162" i="12"/>
  <c r="V155" i="12" s="1"/>
  <c r="G169" i="12"/>
  <c r="I169" i="12"/>
  <c r="K169" i="12"/>
  <c r="M169" i="12"/>
  <c r="O169" i="12"/>
  <c r="Q169" i="12"/>
  <c r="V169" i="12"/>
  <c r="G174" i="12"/>
  <c r="M174" i="12" s="1"/>
  <c r="I174" i="12"/>
  <c r="K174" i="12"/>
  <c r="O174" i="12"/>
  <c r="Q174" i="12"/>
  <c r="V174" i="12"/>
  <c r="G181" i="12"/>
  <c r="G180" i="12" s="1"/>
  <c r="I181" i="12"/>
  <c r="K181" i="12"/>
  <c r="K180" i="12" s="1"/>
  <c r="O181" i="12"/>
  <c r="O180" i="12" s="1"/>
  <c r="Q181" i="12"/>
  <c r="V181" i="12"/>
  <c r="V180" i="12" s="1"/>
  <c r="G186" i="12"/>
  <c r="I186" i="12"/>
  <c r="I180" i="12" s="1"/>
  <c r="K186" i="12"/>
  <c r="M186" i="12"/>
  <c r="O186" i="12"/>
  <c r="Q186" i="12"/>
  <c r="Q180" i="12" s="1"/>
  <c r="V186" i="12"/>
  <c r="G192" i="12"/>
  <c r="M192" i="12" s="1"/>
  <c r="I192" i="12"/>
  <c r="K192" i="12"/>
  <c r="O192" i="12"/>
  <c r="Q192" i="12"/>
  <c r="V192" i="12"/>
  <c r="G198" i="12"/>
  <c r="I198" i="12"/>
  <c r="K198" i="12"/>
  <c r="M198" i="12"/>
  <c r="O198" i="12"/>
  <c r="Q198" i="12"/>
  <c r="V198" i="12"/>
  <c r="G205" i="12"/>
  <c r="M205" i="12" s="1"/>
  <c r="I205" i="12"/>
  <c r="K205" i="12"/>
  <c r="O205" i="12"/>
  <c r="Q205" i="12"/>
  <c r="V205" i="12"/>
  <c r="G210" i="12"/>
  <c r="G209" i="12" s="1"/>
  <c r="I210" i="12"/>
  <c r="I209" i="12" s="1"/>
  <c r="K210" i="12"/>
  <c r="K209" i="12" s="1"/>
  <c r="O210" i="12"/>
  <c r="O209" i="12" s="1"/>
  <c r="Q210" i="12"/>
  <c r="Q209" i="12" s="1"/>
  <c r="V210" i="12"/>
  <c r="V209" i="12" s="1"/>
  <c r="G220" i="12"/>
  <c r="I220" i="12"/>
  <c r="K220" i="12"/>
  <c r="M220" i="12"/>
  <c r="O220" i="12"/>
  <c r="Q220" i="12"/>
  <c r="V220" i="12"/>
  <c r="G230" i="12"/>
  <c r="M230" i="12" s="1"/>
  <c r="I230" i="12"/>
  <c r="K230" i="12"/>
  <c r="O230" i="12"/>
  <c r="Q230" i="12"/>
  <c r="V230" i="12"/>
  <c r="G241" i="12"/>
  <c r="I241" i="12"/>
  <c r="K241" i="12"/>
  <c r="M241" i="12"/>
  <c r="O241" i="12"/>
  <c r="Q241" i="12"/>
  <c r="V241" i="12"/>
  <c r="G250" i="12"/>
  <c r="M250" i="12" s="1"/>
  <c r="I250" i="12"/>
  <c r="K250" i="12"/>
  <c r="O250" i="12"/>
  <c r="Q250" i="12"/>
  <c r="V250" i="12"/>
  <c r="G254" i="12"/>
  <c r="G253" i="12" s="1"/>
  <c r="I254" i="12"/>
  <c r="I253" i="12" s="1"/>
  <c r="K254" i="12"/>
  <c r="K253" i="12" s="1"/>
  <c r="M254" i="12"/>
  <c r="M253" i="12" s="1"/>
  <c r="O254" i="12"/>
  <c r="O253" i="12" s="1"/>
  <c r="Q254" i="12"/>
  <c r="Q253" i="12" s="1"/>
  <c r="V254" i="12"/>
  <c r="V253" i="12" s="1"/>
  <c r="G259" i="12"/>
  <c r="K259" i="12"/>
  <c r="O259" i="12"/>
  <c r="V259" i="12"/>
  <c r="G260" i="12"/>
  <c r="I260" i="12"/>
  <c r="I259" i="12" s="1"/>
  <c r="K260" i="12"/>
  <c r="M260" i="12"/>
  <c r="M259" i="12" s="1"/>
  <c r="O260" i="12"/>
  <c r="Q260" i="12"/>
  <c r="Q259" i="12" s="1"/>
  <c r="V260" i="12"/>
  <c r="G266" i="12"/>
  <c r="I266" i="12"/>
  <c r="I265" i="12" s="1"/>
  <c r="K266" i="12"/>
  <c r="M266" i="12"/>
  <c r="O266" i="12"/>
  <c r="Q266" i="12"/>
  <c r="Q265" i="12" s="1"/>
  <c r="V266" i="12"/>
  <c r="G270" i="12"/>
  <c r="M270" i="12" s="1"/>
  <c r="I270" i="12"/>
  <c r="K270" i="12"/>
  <c r="K265" i="12" s="1"/>
  <c r="O270" i="12"/>
  <c r="O265" i="12" s="1"/>
  <c r="Q270" i="12"/>
  <c r="V270" i="12"/>
  <c r="V265" i="12" s="1"/>
  <c r="I274" i="12"/>
  <c r="Q274" i="12"/>
  <c r="G275" i="12"/>
  <c r="G274" i="12" s="1"/>
  <c r="I275" i="12"/>
  <c r="K275" i="12"/>
  <c r="K274" i="12" s="1"/>
  <c r="O275" i="12"/>
  <c r="O274" i="12" s="1"/>
  <c r="Q275" i="12"/>
  <c r="V275" i="12"/>
  <c r="V274" i="12" s="1"/>
  <c r="G278" i="12"/>
  <c r="G277" i="12" s="1"/>
  <c r="I278" i="12"/>
  <c r="K278" i="12"/>
  <c r="K277" i="12" s="1"/>
  <c r="O278" i="12"/>
  <c r="O277" i="12" s="1"/>
  <c r="Q278" i="12"/>
  <c r="V278" i="12"/>
  <c r="V277" i="12" s="1"/>
  <c r="G284" i="12"/>
  <c r="I284" i="12"/>
  <c r="I277" i="12" s="1"/>
  <c r="K284" i="12"/>
  <c r="M284" i="12"/>
  <c r="O284" i="12"/>
  <c r="Q284" i="12"/>
  <c r="Q277" i="12" s="1"/>
  <c r="V284" i="12"/>
  <c r="G287" i="12"/>
  <c r="I287" i="12"/>
  <c r="I286" i="12" s="1"/>
  <c r="K287" i="12"/>
  <c r="M287" i="12"/>
  <c r="O287" i="12"/>
  <c r="Q287" i="12"/>
  <c r="Q286" i="12" s="1"/>
  <c r="V287" i="12"/>
  <c r="G292" i="12"/>
  <c r="M292" i="12" s="1"/>
  <c r="I292" i="12"/>
  <c r="K292" i="12"/>
  <c r="K286" i="12" s="1"/>
  <c r="O292" i="12"/>
  <c r="O286" i="12" s="1"/>
  <c r="Q292" i="12"/>
  <c r="V292" i="12"/>
  <c r="V286" i="12" s="1"/>
  <c r="G297" i="12"/>
  <c r="I297" i="12"/>
  <c r="K297" i="12"/>
  <c r="M297" i="12"/>
  <c r="O297" i="12"/>
  <c r="Q297" i="12"/>
  <c r="V297" i="12"/>
  <c r="G299" i="12"/>
  <c r="M299" i="12" s="1"/>
  <c r="I299" i="12"/>
  <c r="K299" i="12"/>
  <c r="O299" i="12"/>
  <c r="Q299" i="12"/>
  <c r="V299" i="12"/>
  <c r="G302" i="12"/>
  <c r="I302" i="12"/>
  <c r="K302" i="12"/>
  <c r="M302" i="12"/>
  <c r="O302" i="12"/>
  <c r="Q302" i="12"/>
  <c r="V302" i="12"/>
  <c r="G306" i="12"/>
  <c r="I306" i="12"/>
  <c r="I305" i="12" s="1"/>
  <c r="K306" i="12"/>
  <c r="M306" i="12"/>
  <c r="O306" i="12"/>
  <c r="Q306" i="12"/>
  <c r="Q305" i="12" s="1"/>
  <c r="V306" i="12"/>
  <c r="G311" i="12"/>
  <c r="M311" i="12" s="1"/>
  <c r="I311" i="12"/>
  <c r="K311" i="12"/>
  <c r="K305" i="12" s="1"/>
  <c r="O311" i="12"/>
  <c r="O305" i="12" s="1"/>
  <c r="Q311" i="12"/>
  <c r="V311" i="12"/>
  <c r="V305" i="12" s="1"/>
  <c r="G314" i="12"/>
  <c r="I314" i="12"/>
  <c r="K314" i="12"/>
  <c r="M314" i="12"/>
  <c r="O314" i="12"/>
  <c r="Q314" i="12"/>
  <c r="V314" i="12"/>
  <c r="G319" i="12"/>
  <c r="M319" i="12" s="1"/>
  <c r="I319" i="12"/>
  <c r="K319" i="12"/>
  <c r="O319" i="12"/>
  <c r="Q319" i="12"/>
  <c r="V319" i="12"/>
  <c r="G322" i="12"/>
  <c r="I322" i="12"/>
  <c r="K322" i="12"/>
  <c r="M322" i="12"/>
  <c r="O322" i="12"/>
  <c r="Q322" i="12"/>
  <c r="V322" i="12"/>
  <c r="G325" i="12"/>
  <c r="I325" i="12"/>
  <c r="I324" i="12" s="1"/>
  <c r="K325" i="12"/>
  <c r="M325" i="12"/>
  <c r="O325" i="12"/>
  <c r="Q325" i="12"/>
  <c r="Q324" i="12" s="1"/>
  <c r="V325" i="12"/>
  <c r="G336" i="12"/>
  <c r="M336" i="12" s="1"/>
  <c r="I336" i="12"/>
  <c r="K336" i="12"/>
  <c r="K324" i="12" s="1"/>
  <c r="O336" i="12"/>
  <c r="O324" i="12" s="1"/>
  <c r="Q336" i="12"/>
  <c r="V336" i="12"/>
  <c r="V324" i="12" s="1"/>
  <c r="G338" i="12"/>
  <c r="I338" i="12"/>
  <c r="K338" i="12"/>
  <c r="M338" i="12"/>
  <c r="O338" i="12"/>
  <c r="Q338" i="12"/>
  <c r="V338" i="12"/>
  <c r="G341" i="12"/>
  <c r="M341" i="12" s="1"/>
  <c r="I341" i="12"/>
  <c r="K341" i="12"/>
  <c r="O341" i="12"/>
  <c r="Q341" i="12"/>
  <c r="V341" i="12"/>
  <c r="G344" i="12"/>
  <c r="G343" i="12" s="1"/>
  <c r="I344" i="12"/>
  <c r="K344" i="12"/>
  <c r="K343" i="12" s="1"/>
  <c r="O344" i="12"/>
  <c r="O343" i="12" s="1"/>
  <c r="Q344" i="12"/>
  <c r="V344" i="12"/>
  <c r="V343" i="12" s="1"/>
  <c r="G350" i="12"/>
  <c r="I350" i="12"/>
  <c r="I343" i="12" s="1"/>
  <c r="K350" i="12"/>
  <c r="M350" i="12"/>
  <c r="O350" i="12"/>
  <c r="Q350" i="12"/>
  <c r="Q343" i="12" s="1"/>
  <c r="V350" i="12"/>
  <c r="K352" i="12"/>
  <c r="O352" i="12"/>
  <c r="V352" i="12"/>
  <c r="I353" i="12"/>
  <c r="I352" i="12" s="1"/>
  <c r="K353" i="12"/>
  <c r="O353" i="12"/>
  <c r="Q353" i="12"/>
  <c r="Q352" i="12" s="1"/>
  <c r="V353" i="12"/>
  <c r="G355" i="12"/>
  <c r="I355" i="12"/>
  <c r="I354" i="12" s="1"/>
  <c r="K355" i="12"/>
  <c r="M355" i="12"/>
  <c r="O355" i="12"/>
  <c r="Q355" i="12"/>
  <c r="Q354" i="12" s="1"/>
  <c r="V355" i="12"/>
  <c r="G358" i="12"/>
  <c r="M358" i="12" s="1"/>
  <c r="I358" i="12"/>
  <c r="K358" i="12"/>
  <c r="K354" i="12" s="1"/>
  <c r="O358" i="12"/>
  <c r="O354" i="12" s="1"/>
  <c r="Q358" i="12"/>
  <c r="V358" i="12"/>
  <c r="V354" i="12" s="1"/>
  <c r="G360" i="12"/>
  <c r="I360" i="12"/>
  <c r="K360" i="12"/>
  <c r="M360" i="12"/>
  <c r="O360" i="12"/>
  <c r="Q360" i="12"/>
  <c r="V360" i="12"/>
  <c r="G361" i="12"/>
  <c r="M361" i="12" s="1"/>
  <c r="I361" i="12"/>
  <c r="K361" i="12"/>
  <c r="O361" i="12"/>
  <c r="Q361" i="12"/>
  <c r="V361" i="12"/>
  <c r="G363" i="12"/>
  <c r="I363" i="12"/>
  <c r="K363" i="12"/>
  <c r="M363" i="12"/>
  <c r="O363" i="12"/>
  <c r="Q363" i="12"/>
  <c r="V363" i="12"/>
  <c r="G366" i="12"/>
  <c r="K366" i="12"/>
  <c r="O366" i="12"/>
  <c r="V366" i="12"/>
  <c r="G367" i="12"/>
  <c r="I367" i="12"/>
  <c r="I366" i="12" s="1"/>
  <c r="K367" i="12"/>
  <c r="M367" i="12"/>
  <c r="M366" i="12" s="1"/>
  <c r="O367" i="12"/>
  <c r="Q367" i="12"/>
  <c r="Q366" i="12" s="1"/>
  <c r="V367" i="12"/>
  <c r="AE370" i="12"/>
  <c r="F42" i="1" s="1"/>
  <c r="I20" i="1"/>
  <c r="I19" i="1"/>
  <c r="I17" i="1"/>
  <c r="I16" i="1"/>
  <c r="H40" i="1"/>
  <c r="C16" i="13" l="1"/>
  <c r="E16" i="13" s="1"/>
  <c r="F353" i="12" s="1"/>
  <c r="G353" i="12" s="1"/>
  <c r="M353" i="12" s="1"/>
  <c r="M352" i="12" s="1"/>
  <c r="F39" i="1"/>
  <c r="F41" i="1"/>
  <c r="M305" i="12"/>
  <c r="M354" i="12"/>
  <c r="M324" i="12"/>
  <c r="M286" i="12"/>
  <c r="M265" i="12"/>
  <c r="M8" i="12"/>
  <c r="G354" i="12"/>
  <c r="G324" i="12"/>
  <c r="G305" i="12"/>
  <c r="G286" i="12"/>
  <c r="G265" i="12"/>
  <c r="M210" i="12"/>
  <c r="M209" i="12" s="1"/>
  <c r="M181" i="12"/>
  <c r="M180" i="12" s="1"/>
  <c r="M162" i="12"/>
  <c r="M155" i="12" s="1"/>
  <c r="G8" i="12"/>
  <c r="M344" i="12"/>
  <c r="M343" i="12" s="1"/>
  <c r="M278" i="12"/>
  <c r="M277" i="12" s="1"/>
  <c r="M275" i="12"/>
  <c r="M274" i="12" s="1"/>
  <c r="M96" i="12"/>
  <c r="M95" i="12" s="1"/>
  <c r="J28" i="1"/>
  <c r="J26" i="1"/>
  <c r="G38" i="1"/>
  <c r="F38" i="1"/>
  <c r="J23" i="1"/>
  <c r="J24" i="1"/>
  <c r="J25" i="1"/>
  <c r="J27" i="1"/>
  <c r="E24" i="1"/>
  <c r="E26" i="1"/>
  <c r="AF370" i="12" l="1"/>
  <c r="G42" i="1" s="1"/>
  <c r="H42" i="1" s="1"/>
  <c r="I42" i="1" s="1"/>
  <c r="G352" i="12"/>
  <c r="I64" i="1" s="1"/>
  <c r="F43" i="1"/>
  <c r="G41" i="1" l="1"/>
  <c r="H41" i="1" s="1"/>
  <c r="I41" i="1" s="1"/>
  <c r="G39" i="1"/>
  <c r="G370" i="12"/>
  <c r="I18" i="1"/>
  <c r="I21" i="1" s="1"/>
  <c r="I67" i="1"/>
  <c r="G23" i="1"/>
  <c r="A23" i="1" s="1"/>
  <c r="A24" i="1" s="1"/>
  <c r="G24" i="1" l="1"/>
  <c r="G43" i="1"/>
  <c r="H39" i="1"/>
  <c r="J53" i="1"/>
  <c r="J59" i="1"/>
  <c r="J57" i="1"/>
  <c r="J55" i="1"/>
  <c r="J52" i="1"/>
  <c r="J60" i="1"/>
  <c r="J58" i="1"/>
  <c r="J56" i="1"/>
  <c r="J54" i="1"/>
  <c r="J50" i="1"/>
  <c r="J61" i="1"/>
  <c r="J63" i="1"/>
  <c r="J65" i="1"/>
  <c r="J51" i="1"/>
  <c r="J66" i="1"/>
  <c r="J62" i="1"/>
  <c r="J64" i="1"/>
  <c r="G25" i="1" l="1"/>
  <c r="G28" i="1"/>
  <c r="H43" i="1"/>
  <c r="I39" i="1"/>
  <c r="I43" i="1" s="1"/>
  <c r="J67" i="1"/>
  <c r="A25" i="1" l="1"/>
  <c r="J42" i="1"/>
  <c r="J41" i="1"/>
  <c r="J39" i="1"/>
  <c r="J43" i="1" s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E46FA0E2-2AC6-4CF9-8000-BEC9F270237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8031D13-5647-4919-BAF3-442F9AE8FA4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<sst xmlns="http://schemas.openxmlformats.org/spreadsheetml/2006/main" count="1435" uniqueCount="520">
  <si>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</si>
  <si>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</si>
  <si>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</si>
  <si>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</si>
  <si>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</si>
  <si>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</si>
  <si>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</si>
  <si>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</si>
  <si>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</si>
  <si>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</si>
  <si>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</si>
  <si>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</si>
  <si>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</si>
  <si>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</si>
  <si>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</si>
  <si>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</si>
  <si>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</si>
  <si>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</si>
  <si>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</si>
  <si>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</si>
  <si>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</si>
  <si>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</si>
  <si>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</si>
  <si>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</si>
  <si>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</si>
  <si>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</si>
  <si>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</si>
  <si>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</si>
  <si>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</si>
  <si>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</si>
  <si>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</si>
  <si>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</si>
  <si>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</si>
  <si>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</si>
  <si>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</si>
  <si>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</si>
  <si>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</si>
  <si>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</si>
  <si>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</si>
  <si>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</si>
  <si>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</si>
  <si>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</si>
  <si>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</si>
  <si>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2.01</t>
  </si>
  <si>
    <t>Venkovní rampa</t>
  </si>
  <si>
    <t>D1.1.</t>
  </si>
  <si>
    <t>DPS</t>
  </si>
  <si>
    <t>Objekt:</t>
  </si>
  <si>
    <t>Rozpočet:</t>
  </si>
  <si>
    <t>02521011</t>
  </si>
  <si>
    <t>TUL Koleje Vesec- změna využití SOŠ</t>
  </si>
  <si>
    <t>Technická univerzita v Liberci</t>
  </si>
  <si>
    <t>Studentská 1402/2</t>
  </si>
  <si>
    <t>Liberec-Liberec I-Staré Město</t>
  </si>
  <si>
    <t>46001</t>
  </si>
  <si>
    <t>46747885</t>
  </si>
  <si>
    <t>CZ46747885</t>
  </si>
  <si>
    <t>Ing. Radovan Novotný</t>
  </si>
  <si>
    <t>Vesecká 97/12</t>
  </si>
  <si>
    <t>Liberec-Liberec VI-Rochlice</t>
  </si>
  <si>
    <t>46006</t>
  </si>
  <si>
    <t>49080300</t>
  </si>
  <si>
    <t>CZ6804292275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</si>
  <si>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</si>
  <si>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</si>
  <si>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</si>
  <si>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</si>
  <si>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</si>
  <si>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</si>
  <si>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</si>
  <si>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</si>
  <si>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</si>
  <si>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</si>
  <si>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</si>
  <si>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</si>
  <si>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</si>
  <si>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</si>
  <si>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</si>
  <si>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</si>
  <si>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</si>
  <si>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</si>
  <si>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</si>
  <si>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</si>
  <si>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</si>
  <si>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</si>
  <si>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</si>
  <si>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</si>
  <si>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</si>
  <si>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</si>
  <si>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</si>
  <si>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</si>
  <si>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766</t>
  </si>
  <si>
    <t>Konstrukce truhlářské</t>
  </si>
  <si>
    <t>767</t>
  </si>
  <si>
    <t>Konstrukce zámečnické</t>
  </si>
  <si>
    <t>777</t>
  </si>
  <si>
    <t>Podlahy ze syntetických hmot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</si>
  <si>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</si>
  <si>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</si>
  <si>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</si>
  <si>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</si>
  <si>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</si>
  <si>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</si>
  <si>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</si>
  <si>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</si>
  <si>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</si>
  <si>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</si>
  <si>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</si>
  <si>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</si>
  <si>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</si>
  <si>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</si>
  <si>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</si>
  <si>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</si>
  <si>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</si>
  <si>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</si>
  <si>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</si>
  <si>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</si>
  <si>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</si>
  <si>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</si>
  <si>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</si>
  <si>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</si>
  <si>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</si>
  <si>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</si>
  <si>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</si>
  <si>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</si>
  <si>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</si>
  <si>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</si>
  <si>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</si>
  <si>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</si>
  <si>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121101101R00</t>
  </si>
  <si>
    <t>Sejmutí ornice s přemístěním na vzdálenost do 50 m</t>
  </si>
  <si>
    <t>m3</t>
  </si>
  <si>
    <t>800-1</t>
  </si>
  <si>
    <t>RTS 21/ I</t>
  </si>
  <si>
    <t>Práce</t>
  </si>
  <si>
    <t>POL1_</t>
  </si>
  <si>
    <t>nebo lesní půdy, s vodorovným přemístěním na hromady v místě upotřebení nebo na dočasné či trvalé skládky se složením</t>
  </si>
  <si>
    <t>SPI</t>
  </si>
  <si>
    <t>pod půdorysem stavby : 150,00*0,15</t>
  </si>
  <si>
    <t>VV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</si>
  <si>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</si>
  <si>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</si>
  <si>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</si>
  <si>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Odtěžení části svahu - založení opěrné stěny schodiště a úhlových opěrných zdí : </t>
  </si>
  <si>
    <t xml:space="preserve">N-B02 ŘEZY nový stav : </t>
  </si>
  <si>
    <t xml:space="preserve">plocha průřezu ve schodišti 10,9m2 (odměřeno z .dwg podkladu) : </t>
  </si>
  <si>
    <t xml:space="preserve">N-B03 ŘEZY RAMPOU PRO IMOBILNÍ nový stav : </t>
  </si>
  <si>
    <t xml:space="preserve">plocha průřezu řez A - příčný řez rampou 5,731m2 (odměřeno z .dwg podkladu) : </t>
  </si>
  <si>
    <t>kubatura : (10,90+5,731)/2*(4,00+3,00+3,80)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</si>
  <si>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</si>
  <si>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</si>
  <si>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</si>
  <si>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N-B03 ZÁKLADY RAMPA PRO IMOBILNÍ : </t>
  </si>
  <si>
    <t>rampa : (54,00+(54,284-8,00))*0,30*0,80</t>
  </si>
  <si>
    <t>rampa : 2*7,50*0,30*0,80</t>
  </si>
  <si>
    <t>schodiště : (2*2,10+2*3*0,75+0,825+1,425+3*2,55+2,80)*0,30*0,20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</si>
  <si>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</si>
  <si>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</si>
  <si>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</si>
  <si>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 xml:space="preserve">z výkopiště na meziskládku : </t>
  </si>
  <si>
    <t>Odkaz na mn. položky pořadí 2 : 89,80740</t>
  </si>
  <si>
    <t>Odkaz na mn. položky pořadí 3 : 28,95216</t>
  </si>
  <si>
    <t>162301102R00</t>
  </si>
  <si>
    <t>Vodorovné přemístění výkopku z horniny 1 až 4, na vzdálenost přes 500  do 1 000 m</t>
  </si>
  <si>
    <t xml:space="preserve">Uvažována náhrada vytěžené zeminy nakoupeným zásypovým materiálem : </t>
  </si>
  <si>
    <t xml:space="preserve">V případě že by výkopek bylo možné využít do zásypů - účtovat skutečnost : </t>
  </si>
  <si>
    <t>Odkaz na mn. položky pořadí 1 : 22,50000</t>
  </si>
  <si>
    <t>162701109R00</t>
  </si>
  <si>
    <t>Vodorovné přemístění výkopku příplatek k ceně za každých dalších i započatých 1 000 m přes 10 000 m_x000D_
 z horniny 1 až 4</t>
  </si>
  <si>
    <t>Odkaz na mn. položky pořadí 5 : 141,25956*14</t>
  </si>
  <si>
    <t>167101102R00</t>
  </si>
  <si>
    <t>Nakládání, skládání, překládání neulehlého výkopku nakládání výkopku_x000D_
 přes 100 m3, z horniny 1 až 4</t>
  </si>
  <si>
    <t>Odkaz na mn. položky pořadí 5 : 141,25956</t>
  </si>
  <si>
    <t>171101105R00</t>
  </si>
  <si>
    <t>Uložení sypaniny do násypů zhutněných s uzavřením povrchu násypu z hornin soudržných s předepsanou mírou zhutnění v procentech výsledků zkoušek Proctor-Standard							_x000D_
							_x000D_
 na 103 % PS</t>
  </si>
  <si>
    <t>s rozprostřením sypaniny ve vrstvách a s hrubým urovnáním,</t>
  </si>
  <si>
    <t xml:space="preserve">S02 : </t>
  </si>
  <si>
    <t xml:space="preserve">- hutněný násyp - hutnění Rdf2=45MPa (hutnění po vrstvách max.300mm) : </t>
  </si>
  <si>
    <t>horní podesta, stupně, plocha průřezu 18,308m2 (odměřeno z .dwg podkladu) : 18,308*3,00</t>
  </si>
  <si>
    <t>schodiště násyp (volný bok schodiště) : 18,308*(7,00+3,00)/2</t>
  </si>
  <si>
    <t xml:space="preserve">rampa : </t>
  </si>
  <si>
    <t xml:space="preserve">plocha průřezu A, 15,958m2 : </t>
  </si>
  <si>
    <t xml:space="preserve">plocha průřezu B, 14,300m2 : </t>
  </si>
  <si>
    <t xml:space="preserve">plocha průřezu C, 10,072m2 : </t>
  </si>
  <si>
    <t xml:space="preserve">plocha průřezu D, 4,047m2 : </t>
  </si>
  <si>
    <t xml:space="preserve">plocha průřezu E, 0m2 : </t>
  </si>
  <si>
    <t>schody/A : 3,80*15,958</t>
  </si>
  <si>
    <t>A/B : 4,60*(15,958+14,30)/2</t>
  </si>
  <si>
    <t>B/C : 19,50*(14,30+10,072)/2</t>
  </si>
  <si>
    <t>C/D : 16,40*(10,072+4,047)/2</t>
  </si>
  <si>
    <t>D/D : (9,90+6,80)*4,047</t>
  </si>
  <si>
    <t>D/E : 4,10*(4,047+0)/2</t>
  </si>
  <si>
    <t>171151101R00</t>
  </si>
  <si>
    <t>Hutnění boků násypů z hornin soudržných a sypkých pro jakýkoliv sklon a pro jakoukoliv délku a míru zhutnění svahu.</t>
  </si>
  <si>
    <t>m2</t>
  </si>
  <si>
    <t>pro jakýkoliv sklon a pro jakoukoliv délku a míru zhutnění svahu,</t>
  </si>
  <si>
    <t>schody/A : 3,80*4,40</t>
  </si>
  <si>
    <t>A/B : 4,60*(5+(4,40+2,70)/2)</t>
  </si>
  <si>
    <t>B/C : 19,50*((5,00+4,40)/2+(2,70+2,30)/2)</t>
  </si>
  <si>
    <t>C/D : 16,40*((4,40+2,80)/2+(2,30+0,80)/2)</t>
  </si>
  <si>
    <t>D/D : (9,90+6,80)*(2,80+0,80)</t>
  </si>
  <si>
    <t>D/E : 4,10*((2,80+0,80)+0)/2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</si>
  <si>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</si>
  <si>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</si>
  <si>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</si>
  <si>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</si>
  <si>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181201111R00</t>
  </si>
  <si>
    <t>Úprava pláně v násypech bez rozlišení horniny, se zhutněním - ručně</t>
  </si>
  <si>
    <t>vyrovnání výškových rozdílů, plochy vodorovné a plochy do sklonu 1 : 5,</t>
  </si>
  <si>
    <t xml:space="preserve">- betonová dlažba tl.60mm : </t>
  </si>
  <si>
    <t>Odkaz na mn. položky pořadí 37 : 118,43540</t>
  </si>
  <si>
    <t>199000005R00</t>
  </si>
  <si>
    <t>Poplatky za skládku zeminy 1- 4, skupina 17 05 04 z Katalogu odpadů</t>
  </si>
  <si>
    <t>t</t>
  </si>
  <si>
    <t xml:space="preserve">1,80t/m3 : </t>
  </si>
  <si>
    <t>Odkaz na mn. položky pořadí 5 : 141,25956*1,8</t>
  </si>
  <si>
    <t>181300010RAE</t>
  </si>
  <si>
    <t>Rozprostření ornice v rovině nebo svahu do 1 : 5 a osetí travou při tloušťce 150 mm, dovoz ornice ze vzdálenosti 15 000 m</t>
  </si>
  <si>
    <t>AP-HSV</t>
  </si>
  <si>
    <t>Součtová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</si>
  <si>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</si>
  <si>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</si>
  <si>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</si>
  <si>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Včetně přesunu hmot.</t>
  </si>
  <si>
    <t>Odkaz na mn. položky pořadí 9 : 348,41000</t>
  </si>
  <si>
    <t>59691019.ARX</t>
  </si>
  <si>
    <t>Zásypový materiál</t>
  </si>
  <si>
    <t>Vlastní</t>
  </si>
  <si>
    <t>Indiv</t>
  </si>
  <si>
    <t>Specifikace</t>
  </si>
  <si>
    <t>POL3_</t>
  </si>
  <si>
    <t xml:space="preserve">uvažováno 1,80t/m3 : </t>
  </si>
  <si>
    <t>Odkaz na mn. položky pořadí 8 : 705,98185*1,8</t>
  </si>
  <si>
    <t>273313511R00</t>
  </si>
  <si>
    <t>Beton základových desek prostý třídy C 12/15</t>
  </si>
  <si>
    <t>801-1</t>
  </si>
  <si>
    <t>dodávka a uložení betonu do připravené konstrukce,</t>
  </si>
  <si>
    <t xml:space="preserve">podkladní beton: : </t>
  </si>
  <si>
    <t>pod základovou deskou opěrné zdi schodiště : (0,30+2,80+0,30)*(0,30+7,00+0,30)*0,05</t>
  </si>
  <si>
    <t>pod úhlovou opěrnou zdí : (0,30+2,70)*(0,30+8,00+0,30)*0,15</t>
  </si>
  <si>
    <t>273321611R00</t>
  </si>
  <si>
    <t>Beton základových desek železový třídy C 30/37</t>
  </si>
  <si>
    <t>bez dodávky a uložení výztuže</t>
  </si>
  <si>
    <t>základová deska schodiště : 2,80*(3,00+4,00)*0,40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</si>
  <si>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</si>
  <si>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</si>
  <si>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</si>
  <si>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základová deska schodiště : 2*(2,80+7,00)*0,40</t>
  </si>
  <si>
    <t>273351216R00</t>
  </si>
  <si>
    <t>Bednění stěn základových desek odstranění</t>
  </si>
  <si>
    <t>Včetně očištění, vytřídění a uložení bednicího materiálu.</t>
  </si>
  <si>
    <t>Odkaz na mn. položky pořadí 17 : 7,84000</t>
  </si>
  <si>
    <t>273361821R00</t>
  </si>
  <si>
    <t>Výztuž základových desek z betonářské oceli 10 505(R)</t>
  </si>
  <si>
    <t>včetně distančních prvků</t>
  </si>
  <si>
    <t xml:space="preserve">předpoklad 120kg/m3 : </t>
  </si>
  <si>
    <t>Odkaz na mn. položky pořadí 16 : 7,84000*0,12</t>
  </si>
  <si>
    <t>274313511R00</t>
  </si>
  <si>
    <t>Beton základových pasů prostý třídy C 12/15</t>
  </si>
  <si>
    <t>Koeficient betonáž do výkopu +3%: 0,03</t>
  </si>
  <si>
    <t>279321511R00</t>
  </si>
  <si>
    <t>Beton základových zdí železový třídy C 30/37</t>
  </si>
  <si>
    <t>bez výztuže</t>
  </si>
  <si>
    <t>opěrná stěna schodiště : 3,00*4,90*0,40</t>
  </si>
  <si>
    <t>opěrná stěna volný bok schodiště : 4,00*4,90/2*0,40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</si>
  <si>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</si>
  <si>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</si>
  <si>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</si>
  <si>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opěrná stěna schodiště : (0,40+3,00+0,40+3,00)*4,90</t>
  </si>
  <si>
    <t>opěrná stěna volný bok schodiště : (4,00*4,90/2)*2</t>
  </si>
  <si>
    <t>279351106R00</t>
  </si>
  <si>
    <t>Bednění základových zdí oboustranné, odstranění</t>
  </si>
  <si>
    <t>Včetně  očištění, vytřídění a uložení bednicího materiálu.</t>
  </si>
  <si>
    <t>Odkaz na mn. položky pořadí 22 : 52,92000</t>
  </si>
  <si>
    <t>279361821R00</t>
  </si>
  <si>
    <t>Výztuž základových zdí z betonářské oceli 10 505(R)</t>
  </si>
  <si>
    <t>Odkaz na mn. položky pořadí 21 : 9,80000*0,12</t>
  </si>
  <si>
    <t>212750010RAB</t>
  </si>
  <si>
    <t>Trativody z drenážních trubek lože a obsyp štěrkopískem, DN 100 mm</t>
  </si>
  <si>
    <t>m</t>
  </si>
  <si>
    <t>Lože pro trativody, položení trubek, obsyp potrubí sypaninou z vhodných hornin, nebo materiálem připraveným podél výkopu ve vzdálenosti do 3 m od jeho kraje.  Bez výkopu rýhy.</t>
  </si>
  <si>
    <t>opěrná stěna schodiště : 3,00</t>
  </si>
  <si>
    <t>opěrná stěna volný bok schodiště : 4,00</t>
  </si>
  <si>
    <t>uhlová prefa opěra : 8,00</t>
  </si>
  <si>
    <t>rezerva : 5,00</t>
  </si>
  <si>
    <t>327121111R00</t>
  </si>
  <si>
    <t>Osazení dílců opěrných zárubní z ŽB do 5 t</t>
  </si>
  <si>
    <t>kus</t>
  </si>
  <si>
    <t>Včetně jeřábové techniky a maltového lože tl.50mm</t>
  </si>
  <si>
    <t xml:space="preserve">N-B04 RAMPA PRO IMOBILNÍ : </t>
  </si>
  <si>
    <t xml:space="preserve">A - příčný řez rampou : </t>
  </si>
  <si>
    <t>celková délka opěry uvažována 8m : 8</t>
  </si>
  <si>
    <t>338920021R00</t>
  </si>
  <si>
    <t>Osazení betonových palisád šířka do 20 cm, délka do 60 cm</t>
  </si>
  <si>
    <t>823-1</t>
  </si>
  <si>
    <t>schodišťové stupně : 10*2,65</t>
  </si>
  <si>
    <t>boky schodiště : 5,10+5,60</t>
  </si>
  <si>
    <t>592284090R</t>
  </si>
  <si>
    <t>palisáda beton; průřez čtverec; l = 160 mm; š = 160 mm; h = 400 mm; barva šedá; odlehčená</t>
  </si>
  <si>
    <t>SPCM</t>
  </si>
  <si>
    <t xml:space="preserve">6ks/m´ : </t>
  </si>
  <si>
    <t>Odkaz na mn. položky pořadí 27 : 37,20000*6</t>
  </si>
  <si>
    <t>Koeficient materiál +1% k čisté výměře: 0,01</t>
  </si>
  <si>
    <t>zaokrouhlení : -0,432</t>
  </si>
  <si>
    <t>5933600X</t>
  </si>
  <si>
    <t>Betonová úhlová opora - opěrná zeď v=4m, d=1m</t>
  </si>
  <si>
    <t>Dodávka na stavbu - v ceně výrobků jsou zakalkulovány náklady na pořízení (např. mimostaveništní doprava, nakládání ve výrobně, skládání na stavbě atd.)</t>
  </si>
  <si>
    <t>411321515R00</t>
  </si>
  <si>
    <t>Beton stropů železový stropů deskových, desek plochých střech, desek balkónových, desek hřibových stropů včetně hlavic hřibových sloupů, železový (bez výztuže) třídy C 30/37</t>
  </si>
  <si>
    <t xml:space="preserve">S01 : </t>
  </si>
  <si>
    <t>- vodostavební betonová deska : 3,00*2,00*0,30</t>
  </si>
  <si>
    <t>411351201R00</t>
  </si>
  <si>
    <t>Bednění stropů deskových včetně podpěrné konstrukce výšky do 3,5 m do 5kPa, - zřízení</t>
  </si>
  <si>
    <t>s pomocným lešením</t>
  </si>
  <si>
    <t>- vodostavební betonová deska : (0,30+3,00+0,30)*(2,00+0,30)</t>
  </si>
  <si>
    <t>411351202R00</t>
  </si>
  <si>
    <t>Bednění stropů deskových včetně podpěrné konstrukce výšky do 3,5 m do 5kPa, - odstranění</t>
  </si>
  <si>
    <t>411354244R00</t>
  </si>
  <si>
    <t>Bednění stropů zabudované (ztracené) z ocelových trapézových plechů lesklých, vlna 80 mm, tloušťky 1,5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</si>
  <si>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</si>
  <si>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 xml:space="preserve">N-B07 TABULKA ZÁMEČNICKÝCH VÝROBKŮ nový stav : </t>
  </si>
  <si>
    <t xml:space="preserve">Stř01 : </t>
  </si>
  <si>
    <t>- VSŽ plechy TR 100/275. ozn. Z08 : 3,00*3,10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</si>
  <si>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</si>
  <si>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</si>
  <si>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</si>
  <si>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Odkaz na mn. položky pořadí 30 : 1,80000*0,12</t>
  </si>
  <si>
    <t>564831111R00</t>
  </si>
  <si>
    <t>Podklad ze štěrkodrti s rozprostřením a zhutněním frakce 0-63 mm, tloušťka po zhutnění 100 mm</t>
  </si>
  <si>
    <t>822-1</t>
  </si>
  <si>
    <t xml:space="preserve">- štěrk fr. 4-8mm tl.100mm : </t>
  </si>
  <si>
    <t>horní podesta : 3,00*2,00</t>
  </si>
  <si>
    <t>stupně : (6*0,10+3*0,60)*2,65</t>
  </si>
  <si>
    <t>stupeň lichoběžník : (0,60+1,20)/2*2,65</t>
  </si>
  <si>
    <t>rampa : (54,00+54,284)/2*1,60</t>
  </si>
  <si>
    <t>rampa : (10,523+10,806)/2*1,60</t>
  </si>
  <si>
    <t>564871111R00</t>
  </si>
  <si>
    <t>Podklad ze štěrkodrti s rozprostřením a zhutněním frakce 0-63 mm, tloušťka po zhutnění 250 mm</t>
  </si>
  <si>
    <t xml:space="preserve">- štěrk fr. 16-32mm tl.250mm : 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</si>
  <si>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</si>
  <si>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</si>
  <si>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</si>
  <si>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916561111RT7</t>
  </si>
  <si>
    <t>Osazení záhonového obrubníku betonového včetně dodávky obrubníků_x000D_
 1000/50/200 mm, do lože z betonu prostého C 12/15, s boční opěrou z betonu prostého</t>
  </si>
  <si>
    <t>se zřízením lože z betonu prostého C 12/15 tl. 80-100 mm</t>
  </si>
  <si>
    <t>rampa : 54,00+54,284</t>
  </si>
  <si>
    <t>rampa : 10,523+10,806</t>
  </si>
  <si>
    <t>detaily, napojení - odhad : 5,00</t>
  </si>
  <si>
    <t>59245020R</t>
  </si>
  <si>
    <t>dlažba betonová zámková, dvouvrstvá; kost; šedá; l = 200 mm; š = 165 mm; tl. 60,0 mm</t>
  </si>
  <si>
    <t>Kalkul</t>
  </si>
  <si>
    <t>631343823R00</t>
  </si>
  <si>
    <t>Mazanina z betonu lehkého hutného konstrukčního tloušťky přes 80 do 120 mm z polystyrenbetonu, 0,5 MPa</t>
  </si>
  <si>
    <t>- polystyren-beton 50kg/m3 do VSŽ plechu ve spádu : 3,00*3,10*0,12</t>
  </si>
  <si>
    <t>941955004R00</t>
  </si>
  <si>
    <t>Lešení lehké pracovní pomocné pomocné, o výšce lešeňové podlahy přes 2,5 do 3,5 m</t>
  </si>
  <si>
    <t>800-3</t>
  </si>
  <si>
    <t>opěrná stěna schodiště : 3,00*1,50*2</t>
  </si>
  <si>
    <t>opěrná stěna volný bok schodiště : 4,00*1,50*2</t>
  </si>
  <si>
    <t>953981201R00</t>
  </si>
  <si>
    <t>Chemické kotvy do betonu, do cihelného zdiva do betonu, hloubky 80 mm, M 8, malta pro chemické kotvy dvousložková do plných materiálů</t>
  </si>
  <si>
    <t>801-4</t>
  </si>
  <si>
    <t xml:space="preserve">N-B08 DETAILY nový stav : </t>
  </si>
  <si>
    <t>Z05 : 408</t>
  </si>
  <si>
    <t>953981204R00</t>
  </si>
  <si>
    <t>Chemické kotvy do betonu, do cihelného zdiva do betonu, hloubky 125 mm, M 16, malta pro chemické kotvy dvousložková do plných materiálů</t>
  </si>
  <si>
    <t>Z10 : 16</t>
  </si>
  <si>
    <t>998222011R00</t>
  </si>
  <si>
    <t>Přesun hmot pozemních komunikací, kryt z kameniva jakékoliv délky objektu</t>
  </si>
  <si>
    <t>Přesun hmot</t>
  </si>
  <si>
    <t>POL7_</t>
  </si>
  <si>
    <t>vodorovně do 200 m</t>
  </si>
  <si>
    <t>711212321R00</t>
  </si>
  <si>
    <t>Izolace proti vodě stěrka hydroizolační  proti vlhkosti</t>
  </si>
  <si>
    <t>800-711</t>
  </si>
  <si>
    <t>2 stěrkové vrstvy.</t>
  </si>
  <si>
    <t>- hydroizolační stěrka : 3,00*2,00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</si>
  <si>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</si>
  <si>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</si>
  <si>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</si>
  <si>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712311106RZ3</t>
  </si>
  <si>
    <t>Povlakové krytiny střech do 10° za studena asfaltovou penetrační suspenzí, včetně dodávky emulze 0,3 kg/m2</t>
  </si>
  <si>
    <t>- asf. modifikovaný pás - tl.3 mm : 3,00*(3,10+0,30)</t>
  </si>
  <si>
    <t>712341559RT2</t>
  </si>
  <si>
    <t>Povlakové krytiny střech do 10° pásy přitavením v celé ploše, 2 vrstvy, bez dodávky pásu</t>
  </si>
  <si>
    <t>712909001RAX</t>
  </si>
  <si>
    <t>Klempířské prvky</t>
  </si>
  <si>
    <t>soub</t>
  </si>
  <si>
    <t>Přechod na stěnu, volné okraje a okap stříšky.</t>
  </si>
  <si>
    <t>628522503R</t>
  </si>
  <si>
    <t>pás izolační z modifikovaného asfaltu barva modrozelená; natavitelný; nosná vložka polyesterové rouno; horní strana posyp - břidlice; spodní strana PE fólie; tl. 5,3 mm</t>
  </si>
  <si>
    <t>Odkaz na mn. položky pořadí 48 : 10,20000</t>
  </si>
  <si>
    <t>Koeficient materiál +10% k čisté výměře: 0,10</t>
  </si>
  <si>
    <t>62852251R</t>
  </si>
  <si>
    <t>pás izolační z modifikovaného asfaltu natavitelný; nosná vložka polyesterové rouno; horní strana jemný minerální posyp; spodní strana PE fólie; tl. 4,0 mm</t>
  </si>
  <si>
    <t>766423342R00</t>
  </si>
  <si>
    <t>Montáž obložení podhledů členitých, panely obkladovými, z aglomerovaných desek, velikosti přes 0,6 do 1,5 m2</t>
  </si>
  <si>
    <t>800-766</t>
  </si>
  <si>
    <t>- podhled vláknocementová deska - šedá : (0,20+3,00+0,20)*(3,10+,20)</t>
  </si>
  <si>
    <t>766427112R00</t>
  </si>
  <si>
    <t>Montáž obložení podhledů doplňkové konstrukce_x000D_
 podkladový rošt</t>
  </si>
  <si>
    <t xml:space="preserve">Uvažováno 2,5m/m2 plochy : </t>
  </si>
  <si>
    <t>Odkaz na mn. položky pořadí 52 : 11,22000*2,5</t>
  </si>
  <si>
    <t>553427000R</t>
  </si>
  <si>
    <t>konstrukce nosná pro odvětranou fasádu hliník; pro fasádní desky dřevovláknité; uchycení viditelné; odsazení do 250 mm</t>
  </si>
  <si>
    <t>59590602R</t>
  </si>
  <si>
    <t>deska cementotřísková l = 3 350 mm; š = 1 250 mm; tl. 12,0 mm; povrch hladký; povrch. úprava základní nátěr, finální barva</t>
  </si>
  <si>
    <t>Odkaz na mn. položky pořadí 52 : 11,22000</t>
  </si>
  <si>
    <t>Koeficient materiál +20% k čisté výměře: 0,20</t>
  </si>
  <si>
    <t>998766101R00</t>
  </si>
  <si>
    <t>Přesun hmot pro konstrukce truhlářské v objektech výšky do 6 m</t>
  </si>
  <si>
    <t>50 m vodorovně</t>
  </si>
  <si>
    <t>767995108R00</t>
  </si>
  <si>
    <t>Výroba a montáž atypických kovovových doplňků staveb hmotnosti přes 500 kg</t>
  </si>
  <si>
    <t>kg</t>
  </si>
  <si>
    <t>800-767</t>
  </si>
  <si>
    <t>Z01, sloupek zábradlí : 582,576</t>
  </si>
  <si>
    <t>Z02, rám zábradlí : 495,285</t>
  </si>
  <si>
    <t>Z03, trubka pr.42,4mm : 406,84*1,99</t>
  </si>
  <si>
    <t>Z04, držák madla zábradlí, uvažováno 1,2kg/kus : 258*1,20</t>
  </si>
  <si>
    <t>Z05, plotna : 144,126</t>
  </si>
  <si>
    <t>Z06, zastřešení vstupu : 202,40</t>
  </si>
  <si>
    <t>Z07, sloupky zastřešení : 101,14</t>
  </si>
  <si>
    <t>Z09, plotny : 33,92</t>
  </si>
  <si>
    <t>13890206R</t>
  </si>
  <si>
    <t>příplatek pozinkování drobných dílů, zámečnických prvků nebo konstrukcí nad 500 kg</t>
  </si>
  <si>
    <t>Odkaz na mn. položky pořadí 57 : 2678,65860</t>
  </si>
  <si>
    <t>55399993.AR</t>
  </si>
  <si>
    <t>výrobek kovový vyrobený dělením, hmotnost výrobku nad 10 kg</t>
  </si>
  <si>
    <t>998767101R00</t>
  </si>
  <si>
    <t>Přesun hmot pro kovové stavební doplňk. konstrukce v objektech výšky do 6 m</t>
  </si>
  <si>
    <t>777511113R00</t>
  </si>
  <si>
    <t>Podlahy epoxidocementové dekorativní v exteriéru, tloušťky 3 mm, včetně penetrace, a uzvíracího nátěru</t>
  </si>
  <si>
    <t>800-773</t>
  </si>
  <si>
    <t>včetně penetrace a uzavíracího nátěru</t>
  </si>
  <si>
    <t>- podlahová stěrka (alt. ker dlažba R11) : 3,00*2,00</t>
  </si>
  <si>
    <t>998777101R00</t>
  </si>
  <si>
    <t>Přesun hmot pro podlahy syntetické v objektech výšky do 6 m</t>
  </si>
  <si>
    <t>210909002RAX</t>
  </si>
  <si>
    <t>Venkovní osvětlení - dle oceněné přílohy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</si>
  <si>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</si>
  <si>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</si>
  <si>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</si>
  <si>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</si>
  <si>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</si>
  <si>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</si>
  <si>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</si>
  <si>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</si>
  <si>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POL99_8</t>
  </si>
  <si>
    <t>Zaměření a vytýčení stávajících inženýrských sítí v místě stavby z hlediska jejich ochrany při provádění stavby.</t>
  </si>
  <si>
    <t>00511 R</t>
  </si>
  <si>
    <t xml:space="preserve">Geodetické práce </t>
  </si>
  <si>
    <t>005121 R</t>
  </si>
  <si>
    <t>Zařízení staveniště</t>
  </si>
  <si>
    <t>Veškeré náklady spojené s vybudováním, provozem a odstraněním zařízení staveniště.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</si>
  <si>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</si>
  <si>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</si>
  <si>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</si>
  <si>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Geologický dozor</t>
  </si>
  <si>
    <t>004111020R</t>
  </si>
  <si>
    <t xml:space="preserve">Vypracování projektové dokumentace </t>
  </si>
  <si>
    <t>Dílenská dokumentace zhotovitele.</t>
  </si>
  <si>
    <t>SUM</t>
  </si>
  <si>
    <t>Geodetické zaměření rohů stavby, stabilizace bodů a sestavení laviček.</t>
  </si>
  <si>
    <t>END</t>
  </si>
  <si>
    <t xml:space="preserve">Akce: </t>
  </si>
  <si>
    <t xml:space="preserve">  Změna využití stávajících prostor objektu</t>
  </si>
  <si>
    <t xml:space="preserve">  kolejí I TUL v Liberci Vesci na SOŠ</t>
  </si>
  <si>
    <t>Datum:</t>
  </si>
  <si>
    <t xml:space="preserve">  06. 2021</t>
  </si>
  <si>
    <t>Venkovní areálové osvětlení</t>
  </si>
  <si>
    <t>Kontrolní rozpočet</t>
  </si>
  <si>
    <t>Svítidla včetně zdrojů, poplatku za recyklaci</t>
  </si>
  <si>
    <t>Montáž svítidel</t>
  </si>
  <si>
    <t>Elektroinstalace - materiál</t>
  </si>
  <si>
    <t>Elektroinstalace - montáže</t>
  </si>
  <si>
    <t>Celkem bez DPH</t>
  </si>
  <si>
    <t>Položkový výpis - materiál a montáže</t>
  </si>
  <si>
    <t>Svítidla včetně zdrojů, poplatku za recyklaci a montáže</t>
  </si>
  <si>
    <t>index svítidla</t>
  </si>
  <si>
    <t>popis a vyobrazení svítidla</t>
  </si>
  <si>
    <t>m.j.</t>
  </si>
  <si>
    <t>množství</t>
  </si>
  <si>
    <t>cena za m.j.</t>
  </si>
  <si>
    <t>celková cena</t>
  </si>
  <si>
    <t>cena za montáž</t>
  </si>
  <si>
    <t>celková cena za montáž</t>
  </si>
  <si>
    <t>VO1</t>
  </si>
  <si>
    <t xml:space="preserve">LED svítidlo VO na 4m stožáru. Zdroj 10w/2700K/krycí sklo rovné - univerální např typ Schréder - TECEO S 5103 </t>
  </si>
  <si>
    <t>ks</t>
  </si>
  <si>
    <t xml:space="preserve">LED svítidlo VO na 4m stožáru. Zdroj 10w/2700K/krycí sklo rovné - univerální např typ Schréder - TECEO S 5139 </t>
  </si>
  <si>
    <t>Osvětlovací stožár bezpaticový - sadový dvoustupňový o výšce 4 metry nad teránem. Žárově zinkovaný. (KL 4)</t>
  </si>
  <si>
    <t>Stožárová svorkovnice 3p s přepěťovou ochranou</t>
  </si>
  <si>
    <t>Kabel CYKY 3Cx1,5</t>
  </si>
  <si>
    <t>Celkem mezisoučet</t>
  </si>
  <si>
    <t>Drobný pomocný materiál (3% z celkové ceny materiálu)</t>
  </si>
  <si>
    <t>Přesun materiálu</t>
  </si>
  <si>
    <t>Elektroinstalace - materiál a montáže</t>
  </si>
  <si>
    <t>p.č.</t>
  </si>
  <si>
    <t>popis materiál</t>
  </si>
  <si>
    <t>Kabel CYKY 3Cx4</t>
  </si>
  <si>
    <t>Výkop rýhy 35x70, volný terén, třída těžitelnosti 2, skupina 4,            ručně, soudržná zemina</t>
  </si>
  <si>
    <t>Zához rýhy + hutnění ručně</t>
  </si>
  <si>
    <t>Geodetické zaměření</t>
  </si>
  <si>
    <t>Výkop pro stožár VO</t>
  </si>
  <si>
    <t>Základ pod stožár VO</t>
  </si>
  <si>
    <t>Pásek FeZn 30/4 uložení v zemi s izolací spojů</t>
  </si>
  <si>
    <t>Drát FeZn 10mm</t>
  </si>
  <si>
    <t>Svorka SR02 pásek/drát</t>
  </si>
  <si>
    <t>Svorka SR03 pásek/pásek</t>
  </si>
  <si>
    <t>Pískové lože</t>
  </si>
  <si>
    <t>Vytvoření pískového lože</t>
  </si>
  <si>
    <t>Fólie + položení</t>
  </si>
  <si>
    <t>Ukončení kabelu do 3x4mm2</t>
  </si>
  <si>
    <t>Stavební přípomoci</t>
  </si>
  <si>
    <t>Drobný pomocný materiál</t>
  </si>
  <si>
    <t>Revize el. zařízení</t>
  </si>
  <si>
    <t>Zkouška a prohlídka rozvodných zařízení</t>
  </si>
  <si>
    <t>Vypracování dokumentace skutečného provedení</t>
  </si>
  <si>
    <t xml:space="preserve">Proškolení obsluhy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</si>
</sst>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10"/>
      <color theme="0"/>
      <name val="Helv"/>
      <charset val="238"/>
    </font>
    <font>
      <sz val="10"/>
      <name val="Helv"/>
      <charset val="238"/>
    </font>
    <font>
      <b/>
      <sz val="1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Helv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21" fillId="0" borderId="0" xfId="0" applyFont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4" fillId="0" borderId="0" xfId="0" applyFont="1" applyAlignment="1">
      <alignment horizontal="left"/>
    </xf>
    <xf numFmtId="0" fontId="0" fillId="0" borderId="0" xfId="0" applyAlignment="1">
      <alignment horizontal="righ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2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49" fontId="28" fillId="0" borderId="37" xfId="0" applyNumberFormat="1" applyFont="1" applyBorder="1" applyAlignment="1">
      <alignment horizontal="center" vertical="center" wrapText="1"/>
    </xf>
    <xf numFmtId="49" fontId="28" fillId="0" borderId="34" xfId="0" applyNumberFormat="1" applyFont="1" applyBorder="1" applyAlignment="1">
      <alignment horizontal="center" vertical="center" wrapText="1"/>
    </xf>
    <xf numFmtId="49" fontId="28" fillId="0" borderId="3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9" fillId="0" borderId="0" xfId="0" applyFont="1" applyAlignment="1">
      <alignment horizontal="justify" vertical="top"/>
    </xf>
    <xf numFmtId="49" fontId="29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49" fontId="29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right" vertical="center"/>
    </xf>
    <xf numFmtId="2" fontId="31" fillId="0" borderId="0" xfId="0" applyNumberFormat="1" applyFont="1" applyAlignment="1">
      <alignment horizontal="right" vertical="center"/>
    </xf>
    <xf numFmtId="2" fontId="32" fillId="0" borderId="0" xfId="0" applyNumberFormat="1" applyFont="1" applyAlignment="1">
      <alignment vertical="center"/>
    </xf>
    <xf numFmtId="2" fontId="31" fillId="0" borderId="0" xfId="0" applyNumberFormat="1" applyFont="1" applyAlignment="1">
      <alignment vertical="center"/>
    </xf>
    <xf numFmtId="0" fontId="30" fillId="0" borderId="0" xfId="0" applyFont="1"/>
    <xf numFmtId="0" fontId="1" fillId="0" borderId="0" xfId="0" applyFont="1" applyAlignment="1">
      <alignment horizontal="center" vertical="center"/>
    </xf>
    <xf numFmtId="2" fontId="1" fillId="6" borderId="0" xfId="0" applyNumberFormat="1" applyFont="1" applyFill="1" applyAlignment="1">
      <alignment horizontal="right" vertical="center"/>
    </xf>
    <xf numFmtId="0" fontId="21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2" fontId="11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1971675</xdr:colOff>
      <xdr:row>21</xdr:row>
      <xdr:rowOff>533400</xdr:rowOff>
    </xdr:from>
    <xdr:to>
      <xdr:col>1</xdr:col>
      <xdr:colOff>3629025</xdr:colOff>
      <xdr:row>22</xdr:row>
      <xdr:rowOff>0</xdr:rowOff>
    </xdr:to>
    <xdr:pic>
      <xdr:nvPicPr>
        <xdr:cNvPr id="2" name="Obrázek 31" descr="TECEO LED osvetlenie">
          <a:extLst>
            <a:ext uri="{FF2B5EF4-FFF2-40B4-BE49-F238E27FC236}">
              <a16:creationId xmlns:a16="http://schemas.microsoft.com/office/drawing/2014/main" id="{193652BF-E9AF-4313-BE78-B4882B51E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5162550"/>
          <a:ext cx="165735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1971675</xdr:colOff>
      <xdr:row>22</xdr:row>
      <xdr:rowOff>666750</xdr:rowOff>
    </xdr:from>
    <xdr:to>
      <xdr:col>1</xdr:col>
      <xdr:colOff>3619500</xdr:colOff>
      <xdr:row>23</xdr:row>
      <xdr:rowOff>0</xdr:rowOff>
    </xdr:to>
    <xdr:pic>
      <xdr:nvPicPr>
        <xdr:cNvPr id="3" name="Obrázek 31" descr="TECEO LED osvetlenie">
          <a:extLst>
            <a:ext uri="{FF2B5EF4-FFF2-40B4-BE49-F238E27FC236}">
              <a16:creationId xmlns:a16="http://schemas.microsoft.com/office/drawing/2014/main" id="{EA49FA75-5EAA-42A6-B920-FB3ED7D9B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7372350"/>
          <a:ext cx="164782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02521011%20TUL%20zm&#283;na%20vyu&#382;it&#237;%20SO&#352;%20Rampa%20KONTROLN&#205;%20ROZPO&#268;ET%20v.1.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1.1. 2.01 Pol"/>
      <sheetName val="Příloha - venkovní osvětlení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2155802.33</v>
          </cell>
        </row>
        <row r="26">
          <cell r="G26">
            <v>452718.48930000002</v>
          </cell>
        </row>
        <row r="29">
          <cell r="G29">
            <v>2608520.8193000001</v>
          </cell>
          <cell r="J29" t="str">
            <v>CZK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34" t="s">
        <v>39</v>
      </c>
      <c r="B2" s="234"/>
      <c r="C2" s="234"/>
      <c r="D2" s="234"/>
      <c r="E2" s="234"/>
      <c r="F2" s="234"/>
      <c r="G2" s="234"/>
    </row>
  </sheetData>
  <sheetProtection algorithmName="SHA-512" hashValue="Ym20sen3qkIFXzD+zcR23OxmfGUtOumu0FoBOowHHnUJWMRbQNjUyP7LWCyBZcxmcmQfcSUUnsue0Zh25FbSYw==" saltValue="g0yAejSwz0m0+ldeUZ6Da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5" t="s">
        <v>22</v>
      </c>
      <c r="C2" s="76"/>
      <c r="D2" s="77" t="s">
        <v>49</v>
      </c>
      <c r="E2" s="244" t="s">
        <v>50</v>
      </c>
      <c r="F2" s="245"/>
      <c r="G2" s="245"/>
      <c r="H2" s="245"/>
      <c r="I2" s="245"/>
      <c r="J2" s="246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47" t="s">
        <v>46</v>
      </c>
      <c r="F3" s="248"/>
      <c r="G3" s="248"/>
      <c r="H3" s="248"/>
      <c r="I3" s="248"/>
      <c r="J3" s="249"/>
    </row>
    <row r="4" spans="1:15" ht="23.25" customHeight="1" x14ac:dyDescent="0.2">
      <c r="A4" s="72">
        <v>3693</v>
      </c>
      <c r="B4" s="80" t="s">
        <v>48</v>
      </c>
      <c r="C4" s="81"/>
      <c r="D4" s="82" t="s">
        <v>43</v>
      </c>
      <c r="E4" s="257" t="s">
        <v>44</v>
      </c>
      <c r="F4" s="258"/>
      <c r="G4" s="258"/>
      <c r="H4" s="258"/>
      <c r="I4" s="258"/>
      <c r="J4" s="259"/>
    </row>
    <row r="5" spans="1:15" ht="24" customHeight="1" x14ac:dyDescent="0.2">
      <c r="A5" s="2"/>
      <c r="B5" s="30" t="s">
        <v>42</v>
      </c>
      <c r="D5" s="262" t="s">
        <v>51</v>
      </c>
      <c r="E5" s="263"/>
      <c r="F5" s="263"/>
      <c r="G5" s="263"/>
      <c r="H5" s="18" t="s">
        <v>40</v>
      </c>
      <c r="I5" s="83" t="s">
        <v>55</v>
      </c>
      <c r="J5" s="8"/>
    </row>
    <row r="6" spans="1:15" ht="15.75" customHeight="1" x14ac:dyDescent="0.2">
      <c r="A6" s="2"/>
      <c r="B6" s="27"/>
      <c r="C6" s="52"/>
      <c r="D6" s="264" t="s">
        <v>52</v>
      </c>
      <c r="E6" s="265"/>
      <c r="F6" s="265"/>
      <c r="G6" s="265"/>
      <c r="H6" s="18" t="s">
        <v>34</v>
      </c>
      <c r="I6" s="83" t="s">
        <v>56</v>
      </c>
      <c r="J6" s="8"/>
    </row>
    <row r="7" spans="1:15" ht="15.75" customHeight="1" x14ac:dyDescent="0.2">
      <c r="A7" s="2"/>
      <c r="B7" s="28"/>
      <c r="C7" s="53"/>
      <c r="D7" s="73" t="s">
        <v>54</v>
      </c>
      <c r="E7" s="266" t="s">
        <v>53</v>
      </c>
      <c r="F7" s="267"/>
      <c r="G7" s="267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57</v>
      </c>
      <c r="H8" s="18" t="s">
        <v>40</v>
      </c>
      <c r="I8" s="83" t="s">
        <v>61</v>
      </c>
      <c r="J8" s="8"/>
    </row>
    <row r="9" spans="1:15" ht="15.75" hidden="1" customHeight="1" x14ac:dyDescent="0.2">
      <c r="A9" s="2"/>
      <c r="B9" s="2"/>
      <c r="D9" s="74" t="s">
        <v>58</v>
      </c>
      <c r="H9" s="18" t="s">
        <v>34</v>
      </c>
      <c r="I9" s="83" t="s">
        <v>62</v>
      </c>
      <c r="J9" s="8"/>
    </row>
    <row r="10" spans="1:15" ht="15.75" hidden="1" customHeight="1" x14ac:dyDescent="0.2">
      <c r="A10" s="2"/>
      <c r="B10" s="34"/>
      <c r="C10" s="53"/>
      <c r="D10" s="73" t="s">
        <v>60</v>
      </c>
      <c r="E10" s="84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51"/>
      <c r="E11" s="251"/>
      <c r="F11" s="251"/>
      <c r="G11" s="251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56"/>
      <c r="E12" s="256"/>
      <c r="F12" s="256"/>
      <c r="G12" s="256"/>
      <c r="H12" s="18" t="s">
        <v>34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60"/>
      <c r="F13" s="261"/>
      <c r="G13" s="261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50"/>
      <c r="F15" s="250"/>
      <c r="G15" s="252"/>
      <c r="H15" s="252"/>
      <c r="I15" s="252" t="s">
        <v>29</v>
      </c>
      <c r="J15" s="253"/>
    </row>
    <row r="16" spans="1:15" ht="23.25" customHeight="1" x14ac:dyDescent="0.2">
      <c r="A16" s="139" t="s">
        <v>24</v>
      </c>
      <c r="B16" s="37" t="s">
        <v>24</v>
      </c>
      <c r="C16" s="58"/>
      <c r="D16" s="59"/>
      <c r="E16" s="241"/>
      <c r="F16" s="242"/>
      <c r="G16" s="241"/>
      <c r="H16" s="242"/>
      <c r="I16" s="241">
        <f>SUMIF(F50:F66,A16,I50:I66)+SUMIF(F50:F66,"PSU",I50:I66)</f>
        <v>0</v>
      </c>
      <c r="J16" s="243"/>
    </row>
    <row r="17" spans="1:10" ht="23.25" customHeight="1" x14ac:dyDescent="0.2">
      <c r="A17" s="139" t="s">
        <v>25</v>
      </c>
      <c r="B17" s="37" t="s">
        <v>25</v>
      </c>
      <c r="C17" s="58"/>
      <c r="D17" s="59"/>
      <c r="E17" s="241"/>
      <c r="F17" s="242"/>
      <c r="G17" s="241"/>
      <c r="H17" s="242"/>
      <c r="I17" s="241">
        <f>SUMIF(F50:F66,A17,I50:I66)</f>
        <v>0</v>
      </c>
      <c r="J17" s="243"/>
    </row>
    <row r="18" spans="1:10" ht="23.25" customHeight="1" x14ac:dyDescent="0.2">
      <c r="A18" s="139" t="s">
        <v>26</v>
      </c>
      <c r="B18" s="37" t="s">
        <v>26</v>
      </c>
      <c r="C18" s="58"/>
      <c r="D18" s="59"/>
      <c r="E18" s="241"/>
      <c r="F18" s="242"/>
      <c r="G18" s="241"/>
      <c r="H18" s="242"/>
      <c r="I18" s="241">
        <f>SUMIF(F50:F66,A18,I50:I66)</f>
        <v>0</v>
      </c>
      <c r="J18" s="243"/>
    </row>
    <row r="19" spans="1:10" ht="23.25" customHeight="1" x14ac:dyDescent="0.2">
      <c r="A19" s="139" t="s">
        <v>99</v>
      </c>
      <c r="B19" s="37" t="s">
        <v>27</v>
      </c>
      <c r="C19" s="58"/>
      <c r="D19" s="59"/>
      <c r="E19" s="241"/>
      <c r="F19" s="242"/>
      <c r="G19" s="241"/>
      <c r="H19" s="242"/>
      <c r="I19" s="241">
        <f>SUMIF(F50:F66,A19,I50:I66)</f>
        <v>0</v>
      </c>
      <c r="J19" s="243"/>
    </row>
    <row r="20" spans="1:10" ht="23.25" customHeight="1" x14ac:dyDescent="0.2">
      <c r="A20" s="139" t="s">
        <v>100</v>
      </c>
      <c r="B20" s="37" t="s">
        <v>28</v>
      </c>
      <c r="C20" s="58"/>
      <c r="D20" s="59"/>
      <c r="E20" s="241"/>
      <c r="F20" s="242"/>
      <c r="G20" s="241"/>
      <c r="H20" s="242"/>
      <c r="I20" s="241">
        <f>SUMIF(F50:F66,A20,I50:I66)</f>
        <v>0</v>
      </c>
      <c r="J20" s="243"/>
    </row>
    <row r="21" spans="1:10" ht="23.25" customHeight="1" x14ac:dyDescent="0.2">
      <c r="A21" s="2"/>
      <c r="B21" s="47" t="s">
        <v>29</v>
      </c>
      <c r="C21" s="60"/>
      <c r="D21" s="61"/>
      <c r="E21" s="254"/>
      <c r="F21" s="255"/>
      <c r="G21" s="254"/>
      <c r="H21" s="255"/>
      <c r="I21" s="254">
        <f>SUM(I16:J20)</f>
        <v>0</v>
      </c>
      <c r="J21" s="273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71">
        <f>ZakladDPHSniVypocet</f>
        <v>0</v>
      </c>
      <c r="H23" s="272"/>
      <c r="I23" s="272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69">
        <f>A23</f>
        <v>0</v>
      </c>
      <c r="H24" s="270"/>
      <c r="I24" s="270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71">
        <f>ZakladDPHZaklVypocet</f>
        <v>0</v>
      </c>
      <c r="H25" s="272"/>
      <c r="I25" s="272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38">
        <f>A25</f>
        <v>0</v>
      </c>
      <c r="H26" s="239"/>
      <c r="I26" s="239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40">
        <f>CenaCelkem-(ZakladDPHSni+DPHSni+ZakladDPHZakl+DPHZakl)</f>
        <v>0</v>
      </c>
      <c r="H27" s="240"/>
      <c r="I27" s="240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75">
        <f>ZakladDPHSniVypocet+ZakladDPHZaklVypocet</f>
        <v>0</v>
      </c>
      <c r="H28" s="275"/>
      <c r="I28" s="27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74">
        <f>A27</f>
        <v>0</v>
      </c>
      <c r="H29" s="274"/>
      <c r="I29" s="274"/>
      <c r="J29" s="120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76"/>
      <c r="E34" s="277"/>
      <c r="G34" s="278"/>
      <c r="H34" s="279"/>
      <c r="I34" s="279"/>
      <c r="J34" s="24"/>
    </row>
    <row r="35" spans="1:10" ht="12.75" customHeight="1" x14ac:dyDescent="0.2">
      <c r="A35" s="2"/>
      <c r="B35" s="2"/>
      <c r="D35" s="268" t="s">
        <v>2</v>
      </c>
      <c r="E35" s="268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63</v>
      </c>
      <c r="C39" s="280"/>
      <c r="D39" s="280"/>
      <c r="E39" s="280"/>
      <c r="F39" s="100">
        <f>'D1.1. 2.01 Pol'!AE370</f>
        <v>0</v>
      </c>
      <c r="G39" s="101">
        <f>'D1.1. 2.01 Pol'!AF370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/>
      <c r="C40" s="281" t="s">
        <v>64</v>
      </c>
      <c r="D40" s="281"/>
      <c r="E40" s="281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281" t="s">
        <v>46</v>
      </c>
      <c r="D41" s="281"/>
      <c r="E41" s="281"/>
      <c r="F41" s="105">
        <f>'D1.1. 2.01 Pol'!AE370</f>
        <v>0</v>
      </c>
      <c r="G41" s="106">
        <f>'D1.1. 2.01 Pol'!AF370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2">
      <c r="A42" s="89">
        <v>3</v>
      </c>
      <c r="B42" s="108" t="s">
        <v>43</v>
      </c>
      <c r="C42" s="280" t="s">
        <v>44</v>
      </c>
      <c r="D42" s="280"/>
      <c r="E42" s="280"/>
      <c r="F42" s="109">
        <f>'D1.1. 2.01 Pol'!AE370</f>
        <v>0</v>
      </c>
      <c r="G42" s="102">
        <f>'D1.1. 2.01 Pol'!AF370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2">
      <c r="A43" s="89"/>
      <c r="B43" s="282" t="s">
        <v>65</v>
      </c>
      <c r="C43" s="283"/>
      <c r="D43" s="283"/>
      <c r="E43" s="284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67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68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69</v>
      </c>
      <c r="C50" s="285" t="s">
        <v>70</v>
      </c>
      <c r="D50" s="286"/>
      <c r="E50" s="286"/>
      <c r="F50" s="135" t="s">
        <v>24</v>
      </c>
      <c r="G50" s="136"/>
      <c r="H50" s="136"/>
      <c r="I50" s="136">
        <f>'D1.1. 2.01 Pol'!G8</f>
        <v>0</v>
      </c>
      <c r="J50" s="133" t="str">
        <f>IF(I67=0,"",I50/I67*100)</f>
        <v/>
      </c>
    </row>
    <row r="51" spans="1:10" ht="36.75" customHeight="1" x14ac:dyDescent="0.2">
      <c r="A51" s="124"/>
      <c r="B51" s="129" t="s">
        <v>71</v>
      </c>
      <c r="C51" s="285" t="s">
        <v>72</v>
      </c>
      <c r="D51" s="286"/>
      <c r="E51" s="286"/>
      <c r="F51" s="135" t="s">
        <v>24</v>
      </c>
      <c r="G51" s="136"/>
      <c r="H51" s="136"/>
      <c r="I51" s="136">
        <f>'D1.1. 2.01 Pol'!G95</f>
        <v>0</v>
      </c>
      <c r="J51" s="133" t="str">
        <f>IF(I67=0,"",I51/I67*100)</f>
        <v/>
      </c>
    </row>
    <row r="52" spans="1:10" ht="36.75" customHeight="1" x14ac:dyDescent="0.2">
      <c r="A52" s="124"/>
      <c r="B52" s="129" t="s">
        <v>73</v>
      </c>
      <c r="C52" s="285" t="s">
        <v>74</v>
      </c>
      <c r="D52" s="286"/>
      <c r="E52" s="286"/>
      <c r="F52" s="135" t="s">
        <v>24</v>
      </c>
      <c r="G52" s="136"/>
      <c r="H52" s="136"/>
      <c r="I52" s="136">
        <f>'D1.1. 2.01 Pol'!G155</f>
        <v>0</v>
      </c>
      <c r="J52" s="133" t="str">
        <f>IF(I67=0,"",I52/I67*100)</f>
        <v/>
      </c>
    </row>
    <row r="53" spans="1:10" ht="36.75" customHeight="1" x14ac:dyDescent="0.2">
      <c r="A53" s="124"/>
      <c r="B53" s="129" t="s">
        <v>75</v>
      </c>
      <c r="C53" s="285" t="s">
        <v>76</v>
      </c>
      <c r="D53" s="286"/>
      <c r="E53" s="286"/>
      <c r="F53" s="135" t="s">
        <v>24</v>
      </c>
      <c r="G53" s="136"/>
      <c r="H53" s="136"/>
      <c r="I53" s="136">
        <f>'D1.1. 2.01 Pol'!G180</f>
        <v>0</v>
      </c>
      <c r="J53" s="133" t="str">
        <f>IF(I67=0,"",I53/I67*100)</f>
        <v/>
      </c>
    </row>
    <row r="54" spans="1:10" ht="36.75" customHeight="1" x14ac:dyDescent="0.2">
      <c r="A54" s="124"/>
      <c r="B54" s="129" t="s">
        <v>77</v>
      </c>
      <c r="C54" s="285" t="s">
        <v>78</v>
      </c>
      <c r="D54" s="286"/>
      <c r="E54" s="286"/>
      <c r="F54" s="135" t="s">
        <v>24</v>
      </c>
      <c r="G54" s="136"/>
      <c r="H54" s="136"/>
      <c r="I54" s="136">
        <f>'D1.1. 2.01 Pol'!G209</f>
        <v>0</v>
      </c>
      <c r="J54" s="133" t="str">
        <f>IF(I67=0,"",I54/I67*100)</f>
        <v/>
      </c>
    </row>
    <row r="55" spans="1:10" ht="36.75" customHeight="1" x14ac:dyDescent="0.2">
      <c r="A55" s="124"/>
      <c r="B55" s="129" t="s">
        <v>79</v>
      </c>
      <c r="C55" s="285" t="s">
        <v>80</v>
      </c>
      <c r="D55" s="286"/>
      <c r="E55" s="286"/>
      <c r="F55" s="135" t="s">
        <v>24</v>
      </c>
      <c r="G55" s="136"/>
      <c r="H55" s="136"/>
      <c r="I55" s="136">
        <f>'D1.1. 2.01 Pol'!G253</f>
        <v>0</v>
      </c>
      <c r="J55" s="133" t="str">
        <f>IF(I67=0,"",I55/I67*100)</f>
        <v/>
      </c>
    </row>
    <row r="56" spans="1:10" ht="36.75" customHeight="1" x14ac:dyDescent="0.2">
      <c r="A56" s="124"/>
      <c r="B56" s="129" t="s">
        <v>81</v>
      </c>
      <c r="C56" s="285" t="s">
        <v>82</v>
      </c>
      <c r="D56" s="286"/>
      <c r="E56" s="286"/>
      <c r="F56" s="135" t="s">
        <v>24</v>
      </c>
      <c r="G56" s="136"/>
      <c r="H56" s="136"/>
      <c r="I56" s="136">
        <f>'D1.1. 2.01 Pol'!G259</f>
        <v>0</v>
      </c>
      <c r="J56" s="133" t="str">
        <f>IF(I67=0,"",I56/I67*100)</f>
        <v/>
      </c>
    </row>
    <row r="57" spans="1:10" ht="36.75" customHeight="1" x14ac:dyDescent="0.2">
      <c r="A57" s="124"/>
      <c r="B57" s="129" t="s">
        <v>83</v>
      </c>
      <c r="C57" s="285" t="s">
        <v>84</v>
      </c>
      <c r="D57" s="286"/>
      <c r="E57" s="286"/>
      <c r="F57" s="135" t="s">
        <v>24</v>
      </c>
      <c r="G57" s="136"/>
      <c r="H57" s="136"/>
      <c r="I57" s="136">
        <f>'D1.1. 2.01 Pol'!G265</f>
        <v>0</v>
      </c>
      <c r="J57" s="133" t="str">
        <f>IF(I67=0,"",I57/I67*100)</f>
        <v/>
      </c>
    </row>
    <row r="58" spans="1:10" ht="36.75" customHeight="1" x14ac:dyDescent="0.2">
      <c r="A58" s="124"/>
      <c r="B58" s="129" t="s">
        <v>85</v>
      </c>
      <c r="C58" s="285" t="s">
        <v>86</v>
      </c>
      <c r="D58" s="286"/>
      <c r="E58" s="286"/>
      <c r="F58" s="135" t="s">
        <v>24</v>
      </c>
      <c r="G58" s="136"/>
      <c r="H58" s="136"/>
      <c r="I58" s="136">
        <f>'D1.1. 2.01 Pol'!G274</f>
        <v>0</v>
      </c>
      <c r="J58" s="133" t="str">
        <f>IF(I67=0,"",I58/I67*100)</f>
        <v/>
      </c>
    </row>
    <row r="59" spans="1:10" ht="36.75" customHeight="1" x14ac:dyDescent="0.2">
      <c r="A59" s="124"/>
      <c r="B59" s="129" t="s">
        <v>87</v>
      </c>
      <c r="C59" s="285" t="s">
        <v>88</v>
      </c>
      <c r="D59" s="286"/>
      <c r="E59" s="286"/>
      <c r="F59" s="135" t="s">
        <v>25</v>
      </c>
      <c r="G59" s="136"/>
      <c r="H59" s="136"/>
      <c r="I59" s="136">
        <f>'D1.1. 2.01 Pol'!G277</f>
        <v>0</v>
      </c>
      <c r="J59" s="133" t="str">
        <f>IF(I67=0,"",I59/I67*100)</f>
        <v/>
      </c>
    </row>
    <row r="60" spans="1:10" ht="36.75" customHeight="1" x14ac:dyDescent="0.2">
      <c r="A60" s="124"/>
      <c r="B60" s="129" t="s">
        <v>89</v>
      </c>
      <c r="C60" s="285" t="s">
        <v>90</v>
      </c>
      <c r="D60" s="286"/>
      <c r="E60" s="286"/>
      <c r="F60" s="135" t="s">
        <v>25</v>
      </c>
      <c r="G60" s="136"/>
      <c r="H60" s="136"/>
      <c r="I60" s="136">
        <f>'D1.1. 2.01 Pol'!G286</f>
        <v>0</v>
      </c>
      <c r="J60" s="133" t="str">
        <f>IF(I67=0,"",I60/I67*100)</f>
        <v/>
      </c>
    </row>
    <row r="61" spans="1:10" ht="36.75" customHeight="1" x14ac:dyDescent="0.2">
      <c r="A61" s="124"/>
      <c r="B61" s="129" t="s">
        <v>91</v>
      </c>
      <c r="C61" s="285" t="s">
        <v>92</v>
      </c>
      <c r="D61" s="286"/>
      <c r="E61" s="286"/>
      <c r="F61" s="135" t="s">
        <v>25</v>
      </c>
      <c r="G61" s="136"/>
      <c r="H61" s="136"/>
      <c r="I61" s="136">
        <f>'D1.1. 2.01 Pol'!G305</f>
        <v>0</v>
      </c>
      <c r="J61" s="133" t="str">
        <f>IF(I67=0,"",I61/I67*100)</f>
        <v/>
      </c>
    </row>
    <row r="62" spans="1:10" ht="36.75" customHeight="1" x14ac:dyDescent="0.2">
      <c r="A62" s="124"/>
      <c r="B62" s="129" t="s">
        <v>93</v>
      </c>
      <c r="C62" s="285" t="s">
        <v>94</v>
      </c>
      <c r="D62" s="286"/>
      <c r="E62" s="286"/>
      <c r="F62" s="135" t="s">
        <v>25</v>
      </c>
      <c r="G62" s="136"/>
      <c r="H62" s="136"/>
      <c r="I62" s="136">
        <f>'D1.1. 2.01 Pol'!G324</f>
        <v>0</v>
      </c>
      <c r="J62" s="133" t="str">
        <f>IF(I67=0,"",I62/I67*100)</f>
        <v/>
      </c>
    </row>
    <row r="63" spans="1:10" ht="36.75" customHeight="1" x14ac:dyDescent="0.2">
      <c r="A63" s="124"/>
      <c r="B63" s="129" t="s">
        <v>95</v>
      </c>
      <c r="C63" s="285" t="s">
        <v>96</v>
      </c>
      <c r="D63" s="286"/>
      <c r="E63" s="286"/>
      <c r="F63" s="135" t="s">
        <v>25</v>
      </c>
      <c r="G63" s="136"/>
      <c r="H63" s="136"/>
      <c r="I63" s="136">
        <f>'D1.1. 2.01 Pol'!G343</f>
        <v>0</v>
      </c>
      <c r="J63" s="133" t="str">
        <f>IF(I67=0,"",I63/I67*100)</f>
        <v/>
      </c>
    </row>
    <row r="64" spans="1:10" ht="36.75" customHeight="1" x14ac:dyDescent="0.2">
      <c r="A64" s="124"/>
      <c r="B64" s="129" t="s">
        <v>97</v>
      </c>
      <c r="C64" s="285" t="s">
        <v>98</v>
      </c>
      <c r="D64" s="286"/>
      <c r="E64" s="286"/>
      <c r="F64" s="135" t="s">
        <v>26</v>
      </c>
      <c r="G64" s="136"/>
      <c r="H64" s="136"/>
      <c r="I64" s="136">
        <f>'D1.1. 2.01 Pol'!G352</f>
        <v>0</v>
      </c>
      <c r="J64" s="133" t="str">
        <f>IF(I67=0,"",I64/I67*100)</f>
        <v/>
      </c>
    </row>
    <row r="65" spans="1:10" ht="36.75" customHeight="1" x14ac:dyDescent="0.2">
      <c r="A65" s="124"/>
      <c r="B65" s="129" t="s">
        <v>99</v>
      </c>
      <c r="C65" s="285" t="s">
        <v>27</v>
      </c>
      <c r="D65" s="286"/>
      <c r="E65" s="286"/>
      <c r="F65" s="135" t="s">
        <v>99</v>
      </c>
      <c r="G65" s="136"/>
      <c r="H65" s="136"/>
      <c r="I65" s="136">
        <f>'D1.1. 2.01 Pol'!G354</f>
        <v>0</v>
      </c>
      <c r="J65" s="133" t="str">
        <f>IF(I67=0,"",I65/I67*100)</f>
        <v/>
      </c>
    </row>
    <row r="66" spans="1:10" ht="36.75" customHeight="1" x14ac:dyDescent="0.2">
      <c r="A66" s="124"/>
      <c r="B66" s="129" t="s">
        <v>100</v>
      </c>
      <c r="C66" s="285" t="s">
        <v>28</v>
      </c>
      <c r="D66" s="286"/>
      <c r="E66" s="286"/>
      <c r="F66" s="135" t="s">
        <v>100</v>
      </c>
      <c r="G66" s="136"/>
      <c r="H66" s="136"/>
      <c r="I66" s="136">
        <f>'D1.1. 2.01 Pol'!G366</f>
        <v>0</v>
      </c>
      <c r="J66" s="133" t="str">
        <f>IF(I67=0,"",I66/I67*100)</f>
        <v/>
      </c>
    </row>
    <row r="67" spans="1:10" ht="25.5" customHeight="1" x14ac:dyDescent="0.2">
      <c r="A67" s="125"/>
      <c r="B67" s="130" t="s">
        <v>1</v>
      </c>
      <c r="C67" s="131"/>
      <c r="D67" s="132"/>
      <c r="E67" s="132"/>
      <c r="F67" s="137"/>
      <c r="G67" s="138"/>
      <c r="H67" s="138"/>
      <c r="I67" s="138">
        <f>SUM(I50:I66)</f>
        <v>0</v>
      </c>
      <c r="J67" s="134">
        <f>SUM(J50:J66)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sheetProtection algorithmName="SHA-512" hashValue="acleCCJzBNDIrPzLKAlUBatO/91QI2d61yZWaCpIiA9WZfW2cFJImBcFZy2/nvPu1hY+1Ue35yXO1Law1I7TSQ==" saltValue="Q3Xbj/7SilOOAdOTeTP6V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49" t="s">
        <v>7</v>
      </c>
      <c r="B2" s="48"/>
      <c r="C2" s="289"/>
      <c r="D2" s="289"/>
      <c r="E2" s="289"/>
      <c r="F2" s="289"/>
      <c r="G2" s="290"/>
    </row>
    <row r="3" spans="1:7" ht="24.95" customHeight="1" x14ac:dyDescent="0.2">
      <c r="A3" s="49" t="s">
        <v>8</v>
      </c>
      <c r="B3" s="48"/>
      <c r="C3" s="289"/>
      <c r="D3" s="289"/>
      <c r="E3" s="289"/>
      <c r="F3" s="289"/>
      <c r="G3" s="290"/>
    </row>
    <row r="4" spans="1:7" ht="24.95" customHeight="1" x14ac:dyDescent="0.2">
      <c r="A4" s="49" t="s">
        <v>9</v>
      </c>
      <c r="B4" s="48"/>
      <c r="C4" s="289"/>
      <c r="D4" s="289"/>
      <c r="E4" s="289"/>
      <c r="F4" s="289"/>
      <c r="G4" s="290"/>
    </row>
    <row r="5" spans="1:7" x14ac:dyDescent="0.2">
      <c r="B5" s="4"/>
      <c r="C5" s="5"/>
      <c r="D5" s="6"/>
    </row>
  </sheetData>
  <sheetProtection algorithmName="SHA-512" hashValue="yA8mOfvgU8/n4l9GQ19k26sWg/N1IWxv1yESDr0UK8Bl2hZq++pxw5+OKqOGRTS06fXScJ7LkpL5DUrE3tvswg==" saltValue="Stf8EvpkvgJ0xkq/I0m5P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40C21-1A68-4423-865E-978E231D0FFD}">
  <sheetPr>
    <outlinePr summaryBelow="0"/>
  </sheetPr>
  <dimension ref="A1:BH5000"/>
  <sheetViews>
    <sheetView workbookViewId="0">
      <pane ySplit="7" topLeftCell="A335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93" t="s">
        <v>101</v>
      </c>
      <c r="B1" s="293"/>
      <c r="C1" s="293"/>
      <c r="D1" s="293"/>
      <c r="E1" s="293"/>
      <c r="F1" s="293"/>
      <c r="G1" s="293"/>
      <c r="AG1" t="s">
        <v>102</v>
      </c>
    </row>
    <row r="2" spans="1:60" ht="24.95" customHeight="1" x14ac:dyDescent="0.2">
      <c r="A2" s="140" t="s">
        <v>7</v>
      </c>
      <c r="B2" s="48" t="s">
        <v>49</v>
      </c>
      <c r="C2" s="294" t="s">
        <v>50</v>
      </c>
      <c r="D2" s="295"/>
      <c r="E2" s="295"/>
      <c r="F2" s="295"/>
      <c r="G2" s="296"/>
      <c r="AG2" t="s">
        <v>103</v>
      </c>
    </row>
    <row r="3" spans="1:60" ht="24.95" customHeight="1" x14ac:dyDescent="0.2">
      <c r="A3" s="140" t="s">
        <v>8</v>
      </c>
      <c r="B3" s="48" t="s">
        <v>45</v>
      </c>
      <c r="C3" s="294" t="s">
        <v>46</v>
      </c>
      <c r="D3" s="295"/>
      <c r="E3" s="295"/>
      <c r="F3" s="295"/>
      <c r="G3" s="296"/>
      <c r="AC3" s="122" t="s">
        <v>103</v>
      </c>
      <c r="AG3" t="s">
        <v>104</v>
      </c>
    </row>
    <row r="4" spans="1:60" ht="24.95" customHeight="1" x14ac:dyDescent="0.2">
      <c r="A4" s="141" t="s">
        <v>9</v>
      </c>
      <c r="B4" s="142" t="s">
        <v>43</v>
      </c>
      <c r="C4" s="297" t="s">
        <v>44</v>
      </c>
      <c r="D4" s="298"/>
      <c r="E4" s="298"/>
      <c r="F4" s="298"/>
      <c r="G4" s="299"/>
      <c r="AG4" t="s">
        <v>105</v>
      </c>
    </row>
    <row r="5" spans="1:60" x14ac:dyDescent="0.2">
      <c r="D5" s="10"/>
    </row>
    <row r="6" spans="1:60" ht="38.25" x14ac:dyDescent="0.2">
      <c r="A6" s="144" t="s">
        <v>106</v>
      </c>
      <c r="B6" s="146" t="s">
        <v>107</v>
      </c>
      <c r="C6" s="146" t="s">
        <v>108</v>
      </c>
      <c r="D6" s="145" t="s">
        <v>109</v>
      </c>
      <c r="E6" s="144" t="s">
        <v>110</v>
      </c>
      <c r="F6" s="143" t="s">
        <v>111</v>
      </c>
      <c r="G6" s="144" t="s">
        <v>29</v>
      </c>
      <c r="H6" s="147" t="s">
        <v>30</v>
      </c>
      <c r="I6" s="147" t="s">
        <v>112</v>
      </c>
      <c r="J6" s="147" t="s">
        <v>31</v>
      </c>
      <c r="K6" s="147" t="s">
        <v>113</v>
      </c>
      <c r="L6" s="147" t="s">
        <v>114</v>
      </c>
      <c r="M6" s="147" t="s">
        <v>115</v>
      </c>
      <c r="N6" s="147" t="s">
        <v>116</v>
      </c>
      <c r="O6" s="147" t="s">
        <v>117</v>
      </c>
      <c r="P6" s="147" t="s">
        <v>118</v>
      </c>
      <c r="Q6" s="147" t="s">
        <v>119</v>
      </c>
      <c r="R6" s="147" t="s">
        <v>120</v>
      </c>
      <c r="S6" s="147" t="s">
        <v>121</v>
      </c>
      <c r="T6" s="147" t="s">
        <v>122</v>
      </c>
      <c r="U6" s="147" t="s">
        <v>123</v>
      </c>
      <c r="V6" s="147" t="s">
        <v>124</v>
      </c>
      <c r="W6" s="147" t="s">
        <v>125</v>
      </c>
      <c r="X6" s="147" t="s">
        <v>126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127</v>
      </c>
      <c r="B8" s="164" t="s">
        <v>69</v>
      </c>
      <c r="C8" s="185" t="s">
        <v>70</v>
      </c>
      <c r="D8" s="165"/>
      <c r="E8" s="166"/>
      <c r="F8" s="167"/>
      <c r="G8" s="167">
        <f>SUMIF(AG9:AG94,"&lt;&gt;NOR",G9:G94)</f>
        <v>0</v>
      </c>
      <c r="H8" s="167"/>
      <c r="I8" s="167">
        <f>SUM(I9:I94)</f>
        <v>0</v>
      </c>
      <c r="J8" s="167"/>
      <c r="K8" s="167">
        <f>SUM(K9:K94)</f>
        <v>0</v>
      </c>
      <c r="L8" s="167"/>
      <c r="M8" s="167">
        <f>SUM(M9:M94)</f>
        <v>0</v>
      </c>
      <c r="N8" s="167"/>
      <c r="O8" s="167">
        <f>SUM(O9:O94)</f>
        <v>1270.78</v>
      </c>
      <c r="P8" s="167"/>
      <c r="Q8" s="167">
        <f>SUM(Q9:Q94)</f>
        <v>0</v>
      </c>
      <c r="R8" s="167"/>
      <c r="S8" s="167"/>
      <c r="T8" s="168"/>
      <c r="U8" s="162"/>
      <c r="V8" s="162">
        <f>SUM(V9:V94)</f>
        <v>133.61999999999998</v>
      </c>
      <c r="W8" s="162"/>
      <c r="X8" s="162"/>
      <c r="AG8" t="s">
        <v>128</v>
      </c>
    </row>
    <row r="9" spans="1:60" outlineLevel="1" x14ac:dyDescent="0.2">
      <c r="A9" s="169">
        <v>1</v>
      </c>
      <c r="B9" s="170" t="s">
        <v>129</v>
      </c>
      <c r="C9" s="186" t="s">
        <v>130</v>
      </c>
      <c r="D9" s="171" t="s">
        <v>131</v>
      </c>
      <c r="E9" s="172">
        <v>22.5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132</v>
      </c>
      <c r="S9" s="174" t="s">
        <v>133</v>
      </c>
      <c r="T9" s="175" t="s">
        <v>133</v>
      </c>
      <c r="U9" s="157">
        <v>0.1</v>
      </c>
      <c r="V9" s="157">
        <f>ROUND(E9*U9,2)</f>
        <v>2.25</v>
      </c>
      <c r="W9" s="157"/>
      <c r="X9" s="157" t="s">
        <v>134</v>
      </c>
      <c r="Y9" s="148"/>
      <c r="Z9" s="148"/>
      <c r="AA9" s="148"/>
      <c r="AB9" s="148"/>
      <c r="AC9" s="148"/>
      <c r="AD9" s="148"/>
      <c r="AE9" s="148"/>
      <c r="AF9" s="148"/>
      <c r="AG9" s="148" t="s">
        <v>135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91" t="s">
        <v>136</v>
      </c>
      <c r="D10" s="292"/>
      <c r="E10" s="292"/>
      <c r="F10" s="292"/>
      <c r="G10" s="292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nebo lesní půdy, s vodorovným přemístěním na hromady v místě upotřebení nebo na dočasné či trvalé skládky se složením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138</v>
      </c>
      <c r="D11" s="158"/>
      <c r="E11" s="159">
        <v>22.5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139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2</v>
      </c>
      <c r="B12" s="170" t="s">
        <v>140</v>
      </c>
      <c r="C12" s="186" t="s">
        <v>141</v>
      </c>
      <c r="D12" s="171" t="s">
        <v>131</v>
      </c>
      <c r="E12" s="172">
        <v>89.807400000000001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</v>
      </c>
      <c r="Q12" s="174">
        <f>ROUND(E12*P12,2)</f>
        <v>0</v>
      </c>
      <c r="R12" s="174" t="s">
        <v>132</v>
      </c>
      <c r="S12" s="174" t="s">
        <v>133</v>
      </c>
      <c r="T12" s="175" t="s">
        <v>133</v>
      </c>
      <c r="U12" s="157">
        <v>0.27</v>
      </c>
      <c r="V12" s="157">
        <f>ROUND(E12*U12,2)</f>
        <v>24.25</v>
      </c>
      <c r="W12" s="157"/>
      <c r="X12" s="157" t="s">
        <v>134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135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1" x14ac:dyDescent="0.2">
      <c r="A13" s="155"/>
      <c r="B13" s="156"/>
      <c r="C13" s="291" t="s">
        <v>142</v>
      </c>
      <c r="D13" s="292"/>
      <c r="E13" s="292"/>
      <c r="F13" s="292"/>
      <c r="G13" s="292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137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6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143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139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144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139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145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139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146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139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147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139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148</v>
      </c>
      <c r="D19" s="158"/>
      <c r="E19" s="159">
        <v>89.807400000000001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139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3</v>
      </c>
      <c r="B20" s="170" t="s">
        <v>149</v>
      </c>
      <c r="C20" s="186" t="s">
        <v>150</v>
      </c>
      <c r="D20" s="171" t="s">
        <v>131</v>
      </c>
      <c r="E20" s="172">
        <v>28.952159999999999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 t="s">
        <v>132</v>
      </c>
      <c r="S20" s="174" t="s">
        <v>133</v>
      </c>
      <c r="T20" s="175" t="s">
        <v>133</v>
      </c>
      <c r="U20" s="157">
        <v>0.23</v>
      </c>
      <c r="V20" s="157">
        <f>ROUND(E20*U20,2)</f>
        <v>6.66</v>
      </c>
      <c r="W20" s="157"/>
      <c r="X20" s="157" t="s">
        <v>134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135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55"/>
      <c r="B21" s="156"/>
      <c r="C21" s="291" t="s">
        <v>151</v>
      </c>
      <c r="D21" s="292"/>
      <c r="E21" s="292"/>
      <c r="F21" s="292"/>
      <c r="G21" s="292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137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76" t="str">
        <f>C21</f>
        <v>zapažených i nezapažených s urovnáním dna do předepsaného profilu a spádu, s přehozením výkopku na přilehlém terénu na vzdálenost do 3 m od podélné osy rýhy nebo s naložením výkopku na dopravní prostředek.</v>
      </c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152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139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153</v>
      </c>
      <c r="D23" s="158"/>
      <c r="E23" s="159">
        <v>24.068159999999999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139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154</v>
      </c>
      <c r="D24" s="158"/>
      <c r="E24" s="159">
        <v>3.6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139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155</v>
      </c>
      <c r="D25" s="158"/>
      <c r="E25" s="159">
        <v>1.284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139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9">
        <v>4</v>
      </c>
      <c r="B26" s="170" t="s">
        <v>156</v>
      </c>
      <c r="C26" s="186" t="s">
        <v>157</v>
      </c>
      <c r="D26" s="171" t="s">
        <v>131</v>
      </c>
      <c r="E26" s="172">
        <v>118.75955999999999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 t="s">
        <v>132</v>
      </c>
      <c r="S26" s="174" t="s">
        <v>133</v>
      </c>
      <c r="T26" s="175" t="s">
        <v>133</v>
      </c>
      <c r="U26" s="157">
        <v>7.3999999999999996E-2</v>
      </c>
      <c r="V26" s="157">
        <f>ROUND(E26*U26,2)</f>
        <v>8.7899999999999991</v>
      </c>
      <c r="W26" s="157"/>
      <c r="X26" s="157" t="s">
        <v>134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135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91" t="s">
        <v>158</v>
      </c>
      <c r="D27" s="292"/>
      <c r="E27" s="292"/>
      <c r="F27" s="292"/>
      <c r="G27" s="292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159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139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160</v>
      </c>
      <c r="D29" s="158"/>
      <c r="E29" s="159">
        <v>89.807400000000001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139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161</v>
      </c>
      <c r="D30" s="158"/>
      <c r="E30" s="159">
        <v>28.952159999999999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139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9">
        <v>5</v>
      </c>
      <c r="B31" s="170" t="s">
        <v>162</v>
      </c>
      <c r="C31" s="186" t="s">
        <v>163</v>
      </c>
      <c r="D31" s="171" t="s">
        <v>131</v>
      </c>
      <c r="E31" s="172">
        <v>141.25955999999999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4">
        <v>0</v>
      </c>
      <c r="O31" s="174">
        <f>ROUND(E31*N31,2)</f>
        <v>0</v>
      </c>
      <c r="P31" s="174">
        <v>0</v>
      </c>
      <c r="Q31" s="174">
        <f>ROUND(E31*P31,2)</f>
        <v>0</v>
      </c>
      <c r="R31" s="174" t="s">
        <v>132</v>
      </c>
      <c r="S31" s="174" t="s">
        <v>133</v>
      </c>
      <c r="T31" s="175" t="s">
        <v>133</v>
      </c>
      <c r="U31" s="157">
        <v>0.01</v>
      </c>
      <c r="V31" s="157">
        <f>ROUND(E31*U31,2)</f>
        <v>1.41</v>
      </c>
      <c r="W31" s="157"/>
      <c r="X31" s="157" t="s">
        <v>134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135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91" t="s">
        <v>158</v>
      </c>
      <c r="D32" s="292"/>
      <c r="E32" s="292"/>
      <c r="F32" s="292"/>
      <c r="G32" s="292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137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164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139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165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139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166</v>
      </c>
      <c r="D35" s="158"/>
      <c r="E35" s="159">
        <v>22.5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139</v>
      </c>
      <c r="AH35" s="148">
        <v>5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7" t="s">
        <v>160</v>
      </c>
      <c r="D36" s="158"/>
      <c r="E36" s="159">
        <v>89.807400000000001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139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161</v>
      </c>
      <c r="D37" s="158"/>
      <c r="E37" s="159">
        <v>28.952159999999999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139</v>
      </c>
      <c r="AH37" s="148">
        <v>5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33.75" outlineLevel="1" x14ac:dyDescent="0.2">
      <c r="A38" s="169">
        <v>6</v>
      </c>
      <c r="B38" s="170" t="s">
        <v>167</v>
      </c>
      <c r="C38" s="186" t="s">
        <v>168</v>
      </c>
      <c r="D38" s="171" t="s">
        <v>131</v>
      </c>
      <c r="E38" s="172">
        <v>1977.63384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4">
        <v>0</v>
      </c>
      <c r="O38" s="174">
        <f>ROUND(E38*N38,2)</f>
        <v>0</v>
      </c>
      <c r="P38" s="174">
        <v>0</v>
      </c>
      <c r="Q38" s="174">
        <f>ROUND(E38*P38,2)</f>
        <v>0</v>
      </c>
      <c r="R38" s="174" t="s">
        <v>132</v>
      </c>
      <c r="S38" s="174" t="s">
        <v>133</v>
      </c>
      <c r="T38" s="175" t="s">
        <v>133</v>
      </c>
      <c r="U38" s="157">
        <v>0</v>
      </c>
      <c r="V38" s="157">
        <f>ROUND(E38*U38,2)</f>
        <v>0</v>
      </c>
      <c r="W38" s="157"/>
      <c r="X38" s="157" t="s">
        <v>134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135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291" t="s">
        <v>158</v>
      </c>
      <c r="D39" s="292"/>
      <c r="E39" s="292"/>
      <c r="F39" s="292"/>
      <c r="G39" s="292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137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169</v>
      </c>
      <c r="D40" s="158"/>
      <c r="E40" s="159">
        <v>1977.63384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139</v>
      </c>
      <c r="AH40" s="148">
        <v>5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69">
        <v>7</v>
      </c>
      <c r="B41" s="170" t="s">
        <v>170</v>
      </c>
      <c r="C41" s="186" t="s">
        <v>171</v>
      </c>
      <c r="D41" s="171" t="s">
        <v>131</v>
      </c>
      <c r="E41" s="172">
        <v>141.25955999999999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 t="s">
        <v>132</v>
      </c>
      <c r="S41" s="174" t="s">
        <v>133</v>
      </c>
      <c r="T41" s="175" t="s">
        <v>133</v>
      </c>
      <c r="U41" s="157">
        <v>5.2999999999999999E-2</v>
      </c>
      <c r="V41" s="157">
        <f>ROUND(E41*U41,2)</f>
        <v>7.49</v>
      </c>
      <c r="W41" s="157"/>
      <c r="X41" s="157" t="s">
        <v>134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135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172</v>
      </c>
      <c r="D42" s="158"/>
      <c r="E42" s="159">
        <v>141.25955999999999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139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56.25" outlineLevel="1" x14ac:dyDescent="0.2">
      <c r="A43" s="169">
        <v>8</v>
      </c>
      <c r="B43" s="170" t="s">
        <v>173</v>
      </c>
      <c r="C43" s="186" t="s">
        <v>174</v>
      </c>
      <c r="D43" s="171" t="s">
        <v>131</v>
      </c>
      <c r="E43" s="172">
        <v>705.98185000000001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4">
        <v>0</v>
      </c>
      <c r="O43" s="174">
        <f>ROUND(E43*N43,2)</f>
        <v>0</v>
      </c>
      <c r="P43" s="174">
        <v>0</v>
      </c>
      <c r="Q43" s="174">
        <f>ROUND(E43*P43,2)</f>
        <v>0</v>
      </c>
      <c r="R43" s="174" t="s">
        <v>132</v>
      </c>
      <c r="S43" s="174" t="s">
        <v>133</v>
      </c>
      <c r="T43" s="175" t="s">
        <v>133</v>
      </c>
      <c r="U43" s="157">
        <v>0.09</v>
      </c>
      <c r="V43" s="157">
        <f>ROUND(E43*U43,2)</f>
        <v>63.54</v>
      </c>
      <c r="W43" s="157"/>
      <c r="X43" s="157" t="s">
        <v>134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135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291" t="s">
        <v>175</v>
      </c>
      <c r="D44" s="292"/>
      <c r="E44" s="292"/>
      <c r="F44" s="292"/>
      <c r="G44" s="292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137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7" t="s">
        <v>144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139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146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139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176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139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7" t="s">
        <v>177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139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55"/>
      <c r="B49" s="156"/>
      <c r="C49" s="187" t="s">
        <v>178</v>
      </c>
      <c r="D49" s="158"/>
      <c r="E49" s="159">
        <v>54.923999999999999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139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179</v>
      </c>
      <c r="D50" s="158"/>
      <c r="E50" s="159">
        <v>91.54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139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180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139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181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139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182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139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7" t="s">
        <v>183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139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184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139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7" t="s">
        <v>185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139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186</v>
      </c>
      <c r="D57" s="158"/>
      <c r="E57" s="159">
        <v>60.6404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139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187</v>
      </c>
      <c r="D58" s="158"/>
      <c r="E58" s="159">
        <v>69.593400000000003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139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188</v>
      </c>
      <c r="D59" s="158"/>
      <c r="E59" s="159">
        <v>237.62700000000001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139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189</v>
      </c>
      <c r="D60" s="158"/>
      <c r="E60" s="159">
        <v>115.7758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139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190</v>
      </c>
      <c r="D61" s="158"/>
      <c r="E61" s="159">
        <v>67.584900000000005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139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191</v>
      </c>
      <c r="D62" s="158"/>
      <c r="E62" s="159">
        <v>8.2963500000000003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139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69">
        <v>9</v>
      </c>
      <c r="B63" s="170" t="s">
        <v>192</v>
      </c>
      <c r="C63" s="186" t="s">
        <v>193</v>
      </c>
      <c r="D63" s="171" t="s">
        <v>194</v>
      </c>
      <c r="E63" s="172">
        <v>348.41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4" t="s">
        <v>132</v>
      </c>
      <c r="S63" s="174" t="s">
        <v>133</v>
      </c>
      <c r="T63" s="175" t="s">
        <v>133</v>
      </c>
      <c r="U63" s="157">
        <v>0.01</v>
      </c>
      <c r="V63" s="157">
        <f>ROUND(E63*U63,2)</f>
        <v>3.48</v>
      </c>
      <c r="W63" s="157"/>
      <c r="X63" s="157" t="s">
        <v>134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135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291" t="s">
        <v>195</v>
      </c>
      <c r="D64" s="292"/>
      <c r="E64" s="292"/>
      <c r="F64" s="292"/>
      <c r="G64" s="292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137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144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139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7" t="s">
        <v>146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139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176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139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177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139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7" t="s">
        <v>196</v>
      </c>
      <c r="D69" s="158"/>
      <c r="E69" s="159">
        <v>16.72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139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197</v>
      </c>
      <c r="D70" s="158"/>
      <c r="E70" s="159">
        <v>39.33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139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7" t="s">
        <v>198</v>
      </c>
      <c r="D71" s="158"/>
      <c r="E71" s="159">
        <v>140.4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139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199</v>
      </c>
      <c r="D72" s="158"/>
      <c r="E72" s="159">
        <v>84.46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139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200</v>
      </c>
      <c r="D73" s="158"/>
      <c r="E73" s="159">
        <v>60.12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139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201</v>
      </c>
      <c r="D74" s="158"/>
      <c r="E74" s="159">
        <v>7.38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139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10</v>
      </c>
      <c r="B75" s="170" t="s">
        <v>202</v>
      </c>
      <c r="C75" s="186" t="s">
        <v>203</v>
      </c>
      <c r="D75" s="171" t="s">
        <v>131</v>
      </c>
      <c r="E75" s="172">
        <v>141.25955999999999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4" t="s">
        <v>132</v>
      </c>
      <c r="S75" s="174" t="s">
        <v>133</v>
      </c>
      <c r="T75" s="175" t="s">
        <v>133</v>
      </c>
      <c r="U75" s="157">
        <v>3.1E-2</v>
      </c>
      <c r="V75" s="157">
        <f>ROUND(E75*U75,2)</f>
        <v>4.38</v>
      </c>
      <c r="W75" s="157"/>
      <c r="X75" s="157" t="s">
        <v>134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135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300" t="s">
        <v>204</v>
      </c>
      <c r="D76" s="301"/>
      <c r="E76" s="301"/>
      <c r="F76" s="301"/>
      <c r="G76" s="301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205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76" t="str">
        <f>C76</f>
        <v>Uložení sypaniny do násypů nebo na skládku s rozprostřením sypaniny ve vrstvách a s hrubým urovnáním.</v>
      </c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172</v>
      </c>
      <c r="D77" s="158"/>
      <c r="E77" s="159">
        <v>141.25955999999999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139</v>
      </c>
      <c r="AH77" s="148">
        <v>5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9">
        <v>11</v>
      </c>
      <c r="B78" s="170" t="s">
        <v>206</v>
      </c>
      <c r="C78" s="186" t="s">
        <v>207</v>
      </c>
      <c r="D78" s="171" t="s">
        <v>194</v>
      </c>
      <c r="E78" s="172">
        <v>118.4354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4">
        <v>0</v>
      </c>
      <c r="O78" s="174">
        <f>ROUND(E78*N78,2)</f>
        <v>0</v>
      </c>
      <c r="P78" s="174">
        <v>0</v>
      </c>
      <c r="Q78" s="174">
        <f>ROUND(E78*P78,2)</f>
        <v>0</v>
      </c>
      <c r="R78" s="174" t="s">
        <v>132</v>
      </c>
      <c r="S78" s="174" t="s">
        <v>133</v>
      </c>
      <c r="T78" s="175" t="s">
        <v>133</v>
      </c>
      <c r="U78" s="157">
        <v>9.6000000000000002E-2</v>
      </c>
      <c r="V78" s="157">
        <f>ROUND(E78*U78,2)</f>
        <v>11.37</v>
      </c>
      <c r="W78" s="157"/>
      <c r="X78" s="157" t="s">
        <v>134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135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291" t="s">
        <v>208</v>
      </c>
      <c r="D79" s="292"/>
      <c r="E79" s="292"/>
      <c r="F79" s="292"/>
      <c r="G79" s="292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137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7" t="s">
        <v>144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139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146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139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176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139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209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139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7" t="s">
        <v>210</v>
      </c>
      <c r="D84" s="158"/>
      <c r="E84" s="159">
        <v>118.4354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139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9">
        <v>12</v>
      </c>
      <c r="B85" s="170" t="s">
        <v>211</v>
      </c>
      <c r="C85" s="186" t="s">
        <v>212</v>
      </c>
      <c r="D85" s="171" t="s">
        <v>213</v>
      </c>
      <c r="E85" s="172">
        <v>254.26721000000001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4">
        <v>0</v>
      </c>
      <c r="O85" s="174">
        <f>ROUND(E85*N85,2)</f>
        <v>0</v>
      </c>
      <c r="P85" s="174">
        <v>0</v>
      </c>
      <c r="Q85" s="174">
        <f>ROUND(E85*P85,2)</f>
        <v>0</v>
      </c>
      <c r="R85" s="174" t="s">
        <v>132</v>
      </c>
      <c r="S85" s="174" t="s">
        <v>133</v>
      </c>
      <c r="T85" s="175" t="s">
        <v>133</v>
      </c>
      <c r="U85" s="157">
        <v>0</v>
      </c>
      <c r="V85" s="157">
        <f>ROUND(E85*U85,2)</f>
        <v>0</v>
      </c>
      <c r="W85" s="157"/>
      <c r="X85" s="157" t="s">
        <v>134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135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214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139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7" t="s">
        <v>215</v>
      </c>
      <c r="D87" s="158"/>
      <c r="E87" s="159">
        <v>254.26721000000001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139</v>
      </c>
      <c r="AH87" s="148">
        <v>5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69">
        <v>13</v>
      </c>
      <c r="B88" s="170" t="s">
        <v>216</v>
      </c>
      <c r="C88" s="186" t="s">
        <v>217</v>
      </c>
      <c r="D88" s="171" t="s">
        <v>194</v>
      </c>
      <c r="E88" s="172">
        <v>348.41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21</v>
      </c>
      <c r="M88" s="174">
        <f>G88*(1+L88/100)</f>
        <v>0</v>
      </c>
      <c r="N88" s="174">
        <v>3.0000000000000001E-5</v>
      </c>
      <c r="O88" s="174">
        <f>ROUND(E88*N88,2)</f>
        <v>0.01</v>
      </c>
      <c r="P88" s="174">
        <v>0</v>
      </c>
      <c r="Q88" s="174">
        <f>ROUND(E88*P88,2)</f>
        <v>0</v>
      </c>
      <c r="R88" s="174" t="s">
        <v>218</v>
      </c>
      <c r="S88" s="174" t="s">
        <v>133</v>
      </c>
      <c r="T88" s="175" t="s">
        <v>219</v>
      </c>
      <c r="U88" s="157">
        <v>0</v>
      </c>
      <c r="V88" s="157">
        <f>ROUND(E88*U88,2)</f>
        <v>0</v>
      </c>
      <c r="W88" s="157"/>
      <c r="X88" s="157" t="s">
        <v>220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221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55"/>
      <c r="B89" s="156"/>
      <c r="C89" s="291" t="s">
        <v>222</v>
      </c>
      <c r="D89" s="292"/>
      <c r="E89" s="292"/>
      <c r="F89" s="292"/>
      <c r="G89" s="292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137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76" t="str">
        <f>C89</f>
        <v>vč. urovnání ornice, naložení na skládce, vodorovným přemístěním ornice na místo rozprostření, založení trávníku osetím a dodávky travního semene.</v>
      </c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302" t="s">
        <v>223</v>
      </c>
      <c r="D90" s="303"/>
      <c r="E90" s="303"/>
      <c r="F90" s="303"/>
      <c r="G90" s="303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205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7" t="s">
        <v>224</v>
      </c>
      <c r="D91" s="158"/>
      <c r="E91" s="159">
        <v>348.41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139</v>
      </c>
      <c r="AH91" s="148">
        <v>5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9">
        <v>14</v>
      </c>
      <c r="B92" s="170" t="s">
        <v>225</v>
      </c>
      <c r="C92" s="186" t="s">
        <v>226</v>
      </c>
      <c r="D92" s="171" t="s">
        <v>213</v>
      </c>
      <c r="E92" s="172">
        <v>1270.7673299999999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1</v>
      </c>
      <c r="O92" s="174">
        <f>ROUND(E92*N92,2)</f>
        <v>1270.77</v>
      </c>
      <c r="P92" s="174">
        <v>0</v>
      </c>
      <c r="Q92" s="174">
        <f>ROUND(E92*P92,2)</f>
        <v>0</v>
      </c>
      <c r="R92" s="174"/>
      <c r="S92" s="174" t="s">
        <v>227</v>
      </c>
      <c r="T92" s="175" t="s">
        <v>228</v>
      </c>
      <c r="U92" s="157">
        <v>0</v>
      </c>
      <c r="V92" s="157">
        <f>ROUND(E92*U92,2)</f>
        <v>0</v>
      </c>
      <c r="W92" s="157"/>
      <c r="X92" s="157" t="s">
        <v>229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230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7" t="s">
        <v>231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139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7" t="s">
        <v>232</v>
      </c>
      <c r="D94" s="158"/>
      <c r="E94" s="159">
        <v>1270.7673299999999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139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x14ac:dyDescent="0.2">
      <c r="A95" s="163" t="s">
        <v>127</v>
      </c>
      <c r="B95" s="164" t="s">
        <v>71</v>
      </c>
      <c r="C95" s="185" t="s">
        <v>72</v>
      </c>
      <c r="D95" s="165"/>
      <c r="E95" s="166"/>
      <c r="F95" s="167"/>
      <c r="G95" s="167">
        <f>SUMIF(AG96:AG154,"&lt;&gt;NOR",G96:G154)</f>
        <v>0</v>
      </c>
      <c r="H95" s="167"/>
      <c r="I95" s="167">
        <f>SUM(I96:I154)</f>
        <v>0</v>
      </c>
      <c r="J95" s="167"/>
      <c r="K95" s="167">
        <f>SUM(K96:K154)</f>
        <v>0</v>
      </c>
      <c r="L95" s="167"/>
      <c r="M95" s="167">
        <f>SUM(M96:M154)</f>
        <v>0</v>
      </c>
      <c r="N95" s="167"/>
      <c r="O95" s="167">
        <f>SUM(O96:O154)</f>
        <v>146.16</v>
      </c>
      <c r="P95" s="167"/>
      <c r="Q95" s="167">
        <f>SUM(Q96:Q154)</f>
        <v>0</v>
      </c>
      <c r="R95" s="167"/>
      <c r="S95" s="167"/>
      <c r="T95" s="168"/>
      <c r="U95" s="162"/>
      <c r="V95" s="162">
        <f>SUM(V96:V154)</f>
        <v>150.99</v>
      </c>
      <c r="W95" s="162"/>
      <c r="X95" s="162"/>
      <c r="AG95" t="s">
        <v>128</v>
      </c>
    </row>
    <row r="96" spans="1:60" outlineLevel="1" x14ac:dyDescent="0.2">
      <c r="A96" s="169">
        <v>15</v>
      </c>
      <c r="B96" s="170" t="s">
        <v>233</v>
      </c>
      <c r="C96" s="186" t="s">
        <v>234</v>
      </c>
      <c r="D96" s="171" t="s">
        <v>131</v>
      </c>
      <c r="E96" s="172">
        <v>5.1619999999999999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2.5249999999999999</v>
      </c>
      <c r="O96" s="174">
        <f>ROUND(E96*N96,2)</f>
        <v>13.03</v>
      </c>
      <c r="P96" s="174">
        <v>0</v>
      </c>
      <c r="Q96" s="174">
        <f>ROUND(E96*P96,2)</f>
        <v>0</v>
      </c>
      <c r="R96" s="174" t="s">
        <v>235</v>
      </c>
      <c r="S96" s="174" t="s">
        <v>133</v>
      </c>
      <c r="T96" s="175" t="s">
        <v>133</v>
      </c>
      <c r="U96" s="157">
        <v>0.48</v>
      </c>
      <c r="V96" s="157">
        <f>ROUND(E96*U96,2)</f>
        <v>2.48</v>
      </c>
      <c r="W96" s="157"/>
      <c r="X96" s="157" t="s">
        <v>134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135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291" t="s">
        <v>236</v>
      </c>
      <c r="D97" s="292"/>
      <c r="E97" s="292"/>
      <c r="F97" s="292"/>
      <c r="G97" s="292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137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7" t="s">
        <v>144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139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146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139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237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139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238</v>
      </c>
      <c r="D101" s="158"/>
      <c r="E101" s="159">
        <v>1.292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139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239</v>
      </c>
      <c r="D102" s="158"/>
      <c r="E102" s="159">
        <v>3.87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139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9">
        <v>16</v>
      </c>
      <c r="B103" s="170" t="s">
        <v>240</v>
      </c>
      <c r="C103" s="186" t="s">
        <v>241</v>
      </c>
      <c r="D103" s="171" t="s">
        <v>131</v>
      </c>
      <c r="E103" s="172">
        <v>7.84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74">
        <v>2.5249999999999999</v>
      </c>
      <c r="O103" s="174">
        <f>ROUND(E103*N103,2)</f>
        <v>19.8</v>
      </c>
      <c r="P103" s="174">
        <v>0</v>
      </c>
      <c r="Q103" s="174">
        <f>ROUND(E103*P103,2)</f>
        <v>0</v>
      </c>
      <c r="R103" s="174" t="s">
        <v>235</v>
      </c>
      <c r="S103" s="174" t="s">
        <v>133</v>
      </c>
      <c r="T103" s="175" t="s">
        <v>133</v>
      </c>
      <c r="U103" s="157">
        <v>0.48</v>
      </c>
      <c r="V103" s="157">
        <f>ROUND(E103*U103,2)</f>
        <v>3.76</v>
      </c>
      <c r="W103" s="157"/>
      <c r="X103" s="157" t="s">
        <v>134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135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291" t="s">
        <v>242</v>
      </c>
      <c r="D104" s="292"/>
      <c r="E104" s="292"/>
      <c r="F104" s="292"/>
      <c r="G104" s="292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137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7" t="s">
        <v>144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139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146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139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7" t="s">
        <v>243</v>
      </c>
      <c r="D107" s="158"/>
      <c r="E107" s="159">
        <v>7.84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139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9">
        <v>17</v>
      </c>
      <c r="B108" s="170" t="s">
        <v>244</v>
      </c>
      <c r="C108" s="186" t="s">
        <v>245</v>
      </c>
      <c r="D108" s="171" t="s">
        <v>194</v>
      </c>
      <c r="E108" s="172">
        <v>7.84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4">
        <v>3.9199999999999999E-2</v>
      </c>
      <c r="O108" s="174">
        <f>ROUND(E108*N108,2)</f>
        <v>0.31</v>
      </c>
      <c r="P108" s="174">
        <v>0</v>
      </c>
      <c r="Q108" s="174">
        <f>ROUND(E108*P108,2)</f>
        <v>0</v>
      </c>
      <c r="R108" s="174" t="s">
        <v>235</v>
      </c>
      <c r="S108" s="174" t="s">
        <v>133</v>
      </c>
      <c r="T108" s="175" t="s">
        <v>133</v>
      </c>
      <c r="U108" s="157">
        <v>1.6</v>
      </c>
      <c r="V108" s="157">
        <f>ROUND(E108*U108,2)</f>
        <v>12.54</v>
      </c>
      <c r="W108" s="157"/>
      <c r="X108" s="157" t="s">
        <v>134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135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55"/>
      <c r="B109" s="156"/>
      <c r="C109" s="291" t="s">
        <v>246</v>
      </c>
      <c r="D109" s="292"/>
      <c r="E109" s="292"/>
      <c r="F109" s="292"/>
      <c r="G109" s="292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76" t="str">
        <f>C109</f>
        <v>svislé nebo šikmé (odkloněné) , půdorysně přímé nebo zalomené, stěn základových desek ve volných nebo zapažených jámách, rýhách, šachtách, včetně případných vzpěr,</v>
      </c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144</v>
      </c>
      <c r="D110" s="158"/>
      <c r="E110" s="159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139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7" t="s">
        <v>146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139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7" t="s">
        <v>247</v>
      </c>
      <c r="D112" s="158"/>
      <c r="E112" s="159">
        <v>7.84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139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69">
        <v>18</v>
      </c>
      <c r="B113" s="170" t="s">
        <v>248</v>
      </c>
      <c r="C113" s="186" t="s">
        <v>249</v>
      </c>
      <c r="D113" s="171" t="s">
        <v>194</v>
      </c>
      <c r="E113" s="172">
        <v>7.84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4">
        <v>0</v>
      </c>
      <c r="O113" s="174">
        <f>ROUND(E113*N113,2)</f>
        <v>0</v>
      </c>
      <c r="P113" s="174">
        <v>0</v>
      </c>
      <c r="Q113" s="174">
        <f>ROUND(E113*P113,2)</f>
        <v>0</v>
      </c>
      <c r="R113" s="174" t="s">
        <v>235</v>
      </c>
      <c r="S113" s="174" t="s">
        <v>133</v>
      </c>
      <c r="T113" s="175" t="s">
        <v>133</v>
      </c>
      <c r="U113" s="157">
        <v>0.32</v>
      </c>
      <c r="V113" s="157">
        <f>ROUND(E113*U113,2)</f>
        <v>2.5099999999999998</v>
      </c>
      <c r="W113" s="157"/>
      <c r="X113" s="157" t="s">
        <v>134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135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 x14ac:dyDescent="0.2">
      <c r="A114" s="155"/>
      <c r="B114" s="156"/>
      <c r="C114" s="291" t="s">
        <v>246</v>
      </c>
      <c r="D114" s="292"/>
      <c r="E114" s="292"/>
      <c r="F114" s="292"/>
      <c r="G114" s="292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137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76" t="str">
        <f>C114</f>
        <v>svislé nebo šikmé (odkloněné) , půdorysně přímé nebo zalomené, stěn základových desek ve volných nebo zapažených jámách, rýhách, šachtách, včetně případných vzpěr,</v>
      </c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302" t="s">
        <v>250</v>
      </c>
      <c r="D115" s="303"/>
      <c r="E115" s="303"/>
      <c r="F115" s="303"/>
      <c r="G115" s="303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205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251</v>
      </c>
      <c r="D116" s="158"/>
      <c r="E116" s="159">
        <v>7.84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139</v>
      </c>
      <c r="AH116" s="148">
        <v>5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9">
        <v>19</v>
      </c>
      <c r="B117" s="170" t="s">
        <v>252</v>
      </c>
      <c r="C117" s="186" t="s">
        <v>253</v>
      </c>
      <c r="D117" s="171" t="s">
        <v>213</v>
      </c>
      <c r="E117" s="172">
        <v>0.94079999999999997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4">
        <v>1.0217400000000001</v>
      </c>
      <c r="O117" s="174">
        <f>ROUND(E117*N117,2)</f>
        <v>0.96</v>
      </c>
      <c r="P117" s="174">
        <v>0</v>
      </c>
      <c r="Q117" s="174">
        <f>ROUND(E117*P117,2)</f>
        <v>0</v>
      </c>
      <c r="R117" s="174" t="s">
        <v>235</v>
      </c>
      <c r="S117" s="174" t="s">
        <v>133</v>
      </c>
      <c r="T117" s="175" t="s">
        <v>228</v>
      </c>
      <c r="U117" s="157">
        <v>23.53</v>
      </c>
      <c r="V117" s="157">
        <f>ROUND(E117*U117,2)</f>
        <v>22.14</v>
      </c>
      <c r="W117" s="157"/>
      <c r="X117" s="157" t="s">
        <v>134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135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291" t="s">
        <v>254</v>
      </c>
      <c r="D118" s="292"/>
      <c r="E118" s="292"/>
      <c r="F118" s="292"/>
      <c r="G118" s="292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255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139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256</v>
      </c>
      <c r="D120" s="158"/>
      <c r="E120" s="159">
        <v>0.94079999999999997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139</v>
      </c>
      <c r="AH120" s="148">
        <v>5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69">
        <v>20</v>
      </c>
      <c r="B121" s="170" t="s">
        <v>257</v>
      </c>
      <c r="C121" s="186" t="s">
        <v>258</v>
      </c>
      <c r="D121" s="171" t="s">
        <v>131</v>
      </c>
      <c r="E121" s="172">
        <v>29.820720000000001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4">
        <v>2.5249999999999999</v>
      </c>
      <c r="O121" s="174">
        <f>ROUND(E121*N121,2)</f>
        <v>75.3</v>
      </c>
      <c r="P121" s="174">
        <v>0</v>
      </c>
      <c r="Q121" s="174">
        <f>ROUND(E121*P121,2)</f>
        <v>0</v>
      </c>
      <c r="R121" s="174" t="s">
        <v>235</v>
      </c>
      <c r="S121" s="174" t="s">
        <v>133</v>
      </c>
      <c r="T121" s="175" t="s">
        <v>133</v>
      </c>
      <c r="U121" s="157">
        <v>0.48</v>
      </c>
      <c r="V121" s="157">
        <f>ROUND(E121*U121,2)</f>
        <v>14.31</v>
      </c>
      <c r="W121" s="157"/>
      <c r="X121" s="157" t="s">
        <v>134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135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7" t="s">
        <v>152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139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153</v>
      </c>
      <c r="D123" s="158"/>
      <c r="E123" s="159">
        <v>24.068159999999999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139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154</v>
      </c>
      <c r="D124" s="158"/>
      <c r="E124" s="159">
        <v>3.6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139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7" t="s">
        <v>155</v>
      </c>
      <c r="D125" s="158"/>
      <c r="E125" s="159">
        <v>1.284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139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8" t="s">
        <v>259</v>
      </c>
      <c r="D126" s="160"/>
      <c r="E126" s="161">
        <v>0.86856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139</v>
      </c>
      <c r="AH126" s="148">
        <v>4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69">
        <v>21</v>
      </c>
      <c r="B127" s="170" t="s">
        <v>260</v>
      </c>
      <c r="C127" s="186" t="s">
        <v>261</v>
      </c>
      <c r="D127" s="171" t="s">
        <v>131</v>
      </c>
      <c r="E127" s="172">
        <v>9.8000000000000007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2.5249999999999999</v>
      </c>
      <c r="O127" s="174">
        <f>ROUND(E127*N127,2)</f>
        <v>24.75</v>
      </c>
      <c r="P127" s="174">
        <v>0</v>
      </c>
      <c r="Q127" s="174">
        <f>ROUND(E127*P127,2)</f>
        <v>0</v>
      </c>
      <c r="R127" s="174" t="s">
        <v>235</v>
      </c>
      <c r="S127" s="174" t="s">
        <v>133</v>
      </c>
      <c r="T127" s="175" t="s">
        <v>133</v>
      </c>
      <c r="U127" s="157">
        <v>0.6</v>
      </c>
      <c r="V127" s="157">
        <f>ROUND(E127*U127,2)</f>
        <v>5.88</v>
      </c>
      <c r="W127" s="157"/>
      <c r="X127" s="157" t="s">
        <v>134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135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91" t="s">
        <v>262</v>
      </c>
      <c r="D128" s="292"/>
      <c r="E128" s="292"/>
      <c r="F128" s="292"/>
      <c r="G128" s="292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137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144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139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7" t="s">
        <v>146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139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7" t="s">
        <v>263</v>
      </c>
      <c r="D131" s="158"/>
      <c r="E131" s="159">
        <v>5.88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139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7" t="s">
        <v>264</v>
      </c>
      <c r="D132" s="158"/>
      <c r="E132" s="159">
        <v>3.92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139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69">
        <v>22</v>
      </c>
      <c r="B133" s="170" t="s">
        <v>265</v>
      </c>
      <c r="C133" s="186" t="s">
        <v>266</v>
      </c>
      <c r="D133" s="171" t="s">
        <v>194</v>
      </c>
      <c r="E133" s="172">
        <v>52.92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21</v>
      </c>
      <c r="M133" s="174">
        <f>G133*(1+L133/100)</f>
        <v>0</v>
      </c>
      <c r="N133" s="174">
        <v>3.9309999999999998E-2</v>
      </c>
      <c r="O133" s="174">
        <f>ROUND(E133*N133,2)</f>
        <v>2.08</v>
      </c>
      <c r="P133" s="174">
        <v>0</v>
      </c>
      <c r="Q133" s="174">
        <f>ROUND(E133*P133,2)</f>
        <v>0</v>
      </c>
      <c r="R133" s="174" t="s">
        <v>235</v>
      </c>
      <c r="S133" s="174" t="s">
        <v>133</v>
      </c>
      <c r="T133" s="175" t="s">
        <v>133</v>
      </c>
      <c r="U133" s="157">
        <v>0.65</v>
      </c>
      <c r="V133" s="157">
        <f>ROUND(E133*U133,2)</f>
        <v>34.4</v>
      </c>
      <c r="W133" s="157"/>
      <c r="X133" s="157" t="s">
        <v>134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135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55"/>
      <c r="B134" s="156"/>
      <c r="C134" s="291" t="s">
        <v>267</v>
      </c>
      <c r="D134" s="292"/>
      <c r="E134" s="292"/>
      <c r="F134" s="292"/>
      <c r="G134" s="292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137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76" t="str">
        <f>C134</f>
        <v>bednění svislé nebo šikmé (odkloněné), půdorysně přímé nebo zalomené základových zdí ve volných nebo zapažených jámách, rýhách, šachtách, včetně případných vzpěr,</v>
      </c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7" t="s">
        <v>144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139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7" t="s">
        <v>146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139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7" t="s">
        <v>268</v>
      </c>
      <c r="D137" s="158"/>
      <c r="E137" s="159">
        <v>33.32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139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269</v>
      </c>
      <c r="D138" s="158"/>
      <c r="E138" s="159">
        <v>19.600000000000001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139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69">
        <v>23</v>
      </c>
      <c r="B139" s="170" t="s">
        <v>270</v>
      </c>
      <c r="C139" s="186" t="s">
        <v>271</v>
      </c>
      <c r="D139" s="171" t="s">
        <v>194</v>
      </c>
      <c r="E139" s="172">
        <v>52.92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4">
        <v>0</v>
      </c>
      <c r="O139" s="174">
        <f>ROUND(E139*N139,2)</f>
        <v>0</v>
      </c>
      <c r="P139" s="174">
        <v>0</v>
      </c>
      <c r="Q139" s="174">
        <f>ROUND(E139*P139,2)</f>
        <v>0</v>
      </c>
      <c r="R139" s="174" t="s">
        <v>235</v>
      </c>
      <c r="S139" s="174" t="s">
        <v>133</v>
      </c>
      <c r="T139" s="175" t="s">
        <v>133</v>
      </c>
      <c r="U139" s="157">
        <v>0.35</v>
      </c>
      <c r="V139" s="157">
        <f>ROUND(E139*U139,2)</f>
        <v>18.52</v>
      </c>
      <c r="W139" s="157"/>
      <c r="X139" s="157" t="s">
        <v>134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135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2.5" outlineLevel="1" x14ac:dyDescent="0.2">
      <c r="A140" s="155"/>
      <c r="B140" s="156"/>
      <c r="C140" s="291" t="s">
        <v>267</v>
      </c>
      <c r="D140" s="292"/>
      <c r="E140" s="292"/>
      <c r="F140" s="292"/>
      <c r="G140" s="292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137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76" t="str">
        <f>C140</f>
        <v>bednění svislé nebo šikmé (odkloněné), půdorysně přímé nebo zalomené základových zdí ve volných nebo zapažených jámách, rýhách, šachtách, včetně případných vzpěr,</v>
      </c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302" t="s">
        <v>272</v>
      </c>
      <c r="D141" s="303"/>
      <c r="E141" s="303"/>
      <c r="F141" s="303"/>
      <c r="G141" s="303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205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273</v>
      </c>
      <c r="D142" s="158"/>
      <c r="E142" s="159">
        <v>52.92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139</v>
      </c>
      <c r="AH142" s="148">
        <v>5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69">
        <v>24</v>
      </c>
      <c r="B143" s="170" t="s">
        <v>274</v>
      </c>
      <c r="C143" s="186" t="s">
        <v>275</v>
      </c>
      <c r="D143" s="171" t="s">
        <v>213</v>
      </c>
      <c r="E143" s="172">
        <v>1.1759999999999999</v>
      </c>
      <c r="F143" s="173"/>
      <c r="G143" s="174">
        <f>ROUND(E143*F143,2)</f>
        <v>0</v>
      </c>
      <c r="H143" s="173"/>
      <c r="I143" s="174">
        <f>ROUND(E143*H143,2)</f>
        <v>0</v>
      </c>
      <c r="J143" s="173"/>
      <c r="K143" s="174">
        <f>ROUND(E143*J143,2)</f>
        <v>0</v>
      </c>
      <c r="L143" s="174">
        <v>21</v>
      </c>
      <c r="M143" s="174">
        <f>G143*(1+L143/100)</f>
        <v>0</v>
      </c>
      <c r="N143" s="174">
        <v>1.0210999999999999</v>
      </c>
      <c r="O143" s="174">
        <f>ROUND(E143*N143,2)</f>
        <v>1.2</v>
      </c>
      <c r="P143" s="174">
        <v>0</v>
      </c>
      <c r="Q143" s="174">
        <f>ROUND(E143*P143,2)</f>
        <v>0</v>
      </c>
      <c r="R143" s="174" t="s">
        <v>235</v>
      </c>
      <c r="S143" s="174" t="s">
        <v>133</v>
      </c>
      <c r="T143" s="175" t="s">
        <v>228</v>
      </c>
      <c r="U143" s="157">
        <v>29.29</v>
      </c>
      <c r="V143" s="157">
        <f>ROUND(E143*U143,2)</f>
        <v>34.450000000000003</v>
      </c>
      <c r="W143" s="157"/>
      <c r="X143" s="157" t="s">
        <v>134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135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291" t="s">
        <v>254</v>
      </c>
      <c r="D144" s="292"/>
      <c r="E144" s="292"/>
      <c r="F144" s="292"/>
      <c r="G144" s="292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137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7" t="s">
        <v>255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139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7" t="s">
        <v>276</v>
      </c>
      <c r="D146" s="158"/>
      <c r="E146" s="159">
        <v>1.1759999999999999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139</v>
      </c>
      <c r="AH146" s="148">
        <v>5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69">
        <v>25</v>
      </c>
      <c r="B147" s="170" t="s">
        <v>277</v>
      </c>
      <c r="C147" s="186" t="s">
        <v>278</v>
      </c>
      <c r="D147" s="171" t="s">
        <v>279</v>
      </c>
      <c r="E147" s="172">
        <v>20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4">
        <v>0.43652999999999997</v>
      </c>
      <c r="O147" s="174">
        <f>ROUND(E147*N147,2)</f>
        <v>8.73</v>
      </c>
      <c r="P147" s="174">
        <v>0</v>
      </c>
      <c r="Q147" s="174">
        <f>ROUND(E147*P147,2)</f>
        <v>0</v>
      </c>
      <c r="R147" s="174" t="s">
        <v>218</v>
      </c>
      <c r="S147" s="174" t="s">
        <v>133</v>
      </c>
      <c r="T147" s="175" t="s">
        <v>219</v>
      </c>
      <c r="U147" s="157">
        <v>0</v>
      </c>
      <c r="V147" s="157">
        <f>ROUND(E147*U147,2)</f>
        <v>0</v>
      </c>
      <c r="W147" s="157"/>
      <c r="X147" s="157" t="s">
        <v>220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221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ht="22.5" outlineLevel="1" x14ac:dyDescent="0.2">
      <c r="A148" s="155"/>
      <c r="B148" s="156"/>
      <c r="C148" s="291" t="s">
        <v>280</v>
      </c>
      <c r="D148" s="292"/>
      <c r="E148" s="292"/>
      <c r="F148" s="292"/>
      <c r="G148" s="292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137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76" t="str">
        <f>C148</f>
        <v>Lože pro trativody, položení trubek, obsyp potrubí sypaninou z vhodných hornin, nebo materiálem připraveným podél výkopu ve vzdálenosti do 3 m od jeho kraje.  Bez výkopu rýhy.</v>
      </c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7" t="s">
        <v>144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139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146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139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281</v>
      </c>
      <c r="D151" s="158"/>
      <c r="E151" s="159">
        <v>3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139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7" t="s">
        <v>282</v>
      </c>
      <c r="D152" s="158"/>
      <c r="E152" s="159">
        <v>4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139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283</v>
      </c>
      <c r="D153" s="158"/>
      <c r="E153" s="159">
        <v>8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139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284</v>
      </c>
      <c r="D154" s="158"/>
      <c r="E154" s="159">
        <v>5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139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x14ac:dyDescent="0.2">
      <c r="A155" s="163" t="s">
        <v>127</v>
      </c>
      <c r="B155" s="164" t="s">
        <v>73</v>
      </c>
      <c r="C155" s="185" t="s">
        <v>74</v>
      </c>
      <c r="D155" s="165"/>
      <c r="E155" s="166"/>
      <c r="F155" s="167"/>
      <c r="G155" s="167">
        <f>SUMIF(AG156:AG179,"&lt;&gt;NOR",G156:G179)</f>
        <v>0</v>
      </c>
      <c r="H155" s="167"/>
      <c r="I155" s="167">
        <f>SUM(I156:I179)</f>
        <v>0</v>
      </c>
      <c r="J155" s="167"/>
      <c r="K155" s="167">
        <f>SUM(K156:K179)</f>
        <v>0</v>
      </c>
      <c r="L155" s="167"/>
      <c r="M155" s="167">
        <f>SUM(M156:M179)</f>
        <v>0</v>
      </c>
      <c r="N155" s="167"/>
      <c r="O155" s="167">
        <f>SUM(O156:O179)</f>
        <v>30.06</v>
      </c>
      <c r="P155" s="167"/>
      <c r="Q155" s="167">
        <f>SUM(Q156:Q179)</f>
        <v>0</v>
      </c>
      <c r="R155" s="167"/>
      <c r="S155" s="167"/>
      <c r="T155" s="168"/>
      <c r="U155" s="162"/>
      <c r="V155" s="162">
        <f>SUM(V156:V179)</f>
        <v>156.87</v>
      </c>
      <c r="W155" s="162"/>
      <c r="X155" s="162"/>
      <c r="AG155" t="s">
        <v>128</v>
      </c>
    </row>
    <row r="156" spans="1:60" outlineLevel="1" x14ac:dyDescent="0.2">
      <c r="A156" s="169">
        <v>26</v>
      </c>
      <c r="B156" s="170" t="s">
        <v>285</v>
      </c>
      <c r="C156" s="186" t="s">
        <v>286</v>
      </c>
      <c r="D156" s="171" t="s">
        <v>287</v>
      </c>
      <c r="E156" s="172">
        <v>8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21</v>
      </c>
      <c r="M156" s="174">
        <f>G156*(1+L156/100)</f>
        <v>0</v>
      </c>
      <c r="N156" s="174">
        <v>0</v>
      </c>
      <c r="O156" s="174">
        <f>ROUND(E156*N156,2)</f>
        <v>0</v>
      </c>
      <c r="P156" s="174">
        <v>0</v>
      </c>
      <c r="Q156" s="174">
        <f>ROUND(E156*P156,2)</f>
        <v>0</v>
      </c>
      <c r="R156" s="174"/>
      <c r="S156" s="174" t="s">
        <v>133</v>
      </c>
      <c r="T156" s="175" t="s">
        <v>133</v>
      </c>
      <c r="U156" s="157">
        <v>5.38</v>
      </c>
      <c r="V156" s="157">
        <f>ROUND(E156*U156,2)</f>
        <v>43.04</v>
      </c>
      <c r="W156" s="157"/>
      <c r="X156" s="157" t="s">
        <v>134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135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300" t="s">
        <v>288</v>
      </c>
      <c r="D157" s="301"/>
      <c r="E157" s="301"/>
      <c r="F157" s="301"/>
      <c r="G157" s="301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205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7" t="s">
        <v>152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139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289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139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7" t="s">
        <v>290</v>
      </c>
      <c r="D160" s="158"/>
      <c r="E160" s="159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139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7" t="s">
        <v>291</v>
      </c>
      <c r="D161" s="158"/>
      <c r="E161" s="159">
        <v>8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139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69">
        <v>27</v>
      </c>
      <c r="B162" s="170" t="s">
        <v>292</v>
      </c>
      <c r="C162" s="186" t="s">
        <v>293</v>
      </c>
      <c r="D162" s="171" t="s">
        <v>279</v>
      </c>
      <c r="E162" s="172">
        <v>37.200000000000003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74">
        <v>0.22</v>
      </c>
      <c r="O162" s="174">
        <f>ROUND(E162*N162,2)</f>
        <v>8.18</v>
      </c>
      <c r="P162" s="174">
        <v>0</v>
      </c>
      <c r="Q162" s="174">
        <f>ROUND(E162*P162,2)</f>
        <v>0</v>
      </c>
      <c r="R162" s="174" t="s">
        <v>294</v>
      </c>
      <c r="S162" s="174" t="s">
        <v>133</v>
      </c>
      <c r="T162" s="175" t="s">
        <v>133</v>
      </c>
      <c r="U162" s="157">
        <v>3.06</v>
      </c>
      <c r="V162" s="157">
        <f>ROUND(E162*U162,2)</f>
        <v>113.83</v>
      </c>
      <c r="W162" s="157"/>
      <c r="X162" s="157" t="s">
        <v>134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135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144</v>
      </c>
      <c r="D163" s="158"/>
      <c r="E163" s="159"/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139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7" t="s">
        <v>146</v>
      </c>
      <c r="D164" s="158"/>
      <c r="E164" s="159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139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7" t="s">
        <v>176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139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7" t="s">
        <v>209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139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7" t="s">
        <v>295</v>
      </c>
      <c r="D167" s="158"/>
      <c r="E167" s="159">
        <v>26.5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139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7" t="s">
        <v>296</v>
      </c>
      <c r="D168" s="158"/>
      <c r="E168" s="159">
        <v>10.7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139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2.5" outlineLevel="1" x14ac:dyDescent="0.2">
      <c r="A169" s="169">
        <v>28</v>
      </c>
      <c r="B169" s="170" t="s">
        <v>297</v>
      </c>
      <c r="C169" s="186" t="s">
        <v>298</v>
      </c>
      <c r="D169" s="171" t="s">
        <v>287</v>
      </c>
      <c r="E169" s="172">
        <v>225</v>
      </c>
      <c r="F169" s="173"/>
      <c r="G169" s="174">
        <f>ROUND(E169*F169,2)</f>
        <v>0</v>
      </c>
      <c r="H169" s="173"/>
      <c r="I169" s="174">
        <f>ROUND(E169*H169,2)</f>
        <v>0</v>
      </c>
      <c r="J169" s="173"/>
      <c r="K169" s="174">
        <f>ROUND(E169*J169,2)</f>
        <v>0</v>
      </c>
      <c r="L169" s="174">
        <v>21</v>
      </c>
      <c r="M169" s="174">
        <f>G169*(1+L169/100)</f>
        <v>0</v>
      </c>
      <c r="N169" s="174">
        <v>2.1669999999999998E-2</v>
      </c>
      <c r="O169" s="174">
        <f>ROUND(E169*N169,2)</f>
        <v>4.88</v>
      </c>
      <c r="P169" s="174">
        <v>0</v>
      </c>
      <c r="Q169" s="174">
        <f>ROUND(E169*P169,2)</f>
        <v>0</v>
      </c>
      <c r="R169" s="174" t="s">
        <v>299</v>
      </c>
      <c r="S169" s="174" t="s">
        <v>133</v>
      </c>
      <c r="T169" s="175" t="s">
        <v>133</v>
      </c>
      <c r="U169" s="157">
        <v>0</v>
      </c>
      <c r="V169" s="157">
        <f>ROUND(E169*U169,2)</f>
        <v>0</v>
      </c>
      <c r="W169" s="157"/>
      <c r="X169" s="157" t="s">
        <v>229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230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7" t="s">
        <v>300</v>
      </c>
      <c r="D170" s="158"/>
      <c r="E170" s="159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139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301</v>
      </c>
      <c r="D171" s="158"/>
      <c r="E171" s="159">
        <v>223.2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139</v>
      </c>
      <c r="AH171" s="148">
        <v>5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8" t="s">
        <v>302</v>
      </c>
      <c r="D172" s="160"/>
      <c r="E172" s="161">
        <v>2.2320000000000002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139</v>
      </c>
      <c r="AH172" s="148">
        <v>4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7" t="s">
        <v>303</v>
      </c>
      <c r="D173" s="158"/>
      <c r="E173" s="159">
        <v>-0.432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139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69">
        <v>29</v>
      </c>
      <c r="B174" s="170" t="s">
        <v>304</v>
      </c>
      <c r="C174" s="186" t="s">
        <v>305</v>
      </c>
      <c r="D174" s="171" t="s">
        <v>287</v>
      </c>
      <c r="E174" s="172">
        <v>8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4">
        <v>2.125</v>
      </c>
      <c r="O174" s="174">
        <f>ROUND(E174*N174,2)</f>
        <v>17</v>
      </c>
      <c r="P174" s="174">
        <v>0</v>
      </c>
      <c r="Q174" s="174">
        <f>ROUND(E174*P174,2)</f>
        <v>0</v>
      </c>
      <c r="R174" s="174"/>
      <c r="S174" s="174" t="s">
        <v>227</v>
      </c>
      <c r="T174" s="175" t="s">
        <v>228</v>
      </c>
      <c r="U174" s="157">
        <v>0</v>
      </c>
      <c r="V174" s="157">
        <f>ROUND(E174*U174,2)</f>
        <v>0</v>
      </c>
      <c r="W174" s="157"/>
      <c r="X174" s="157" t="s">
        <v>229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230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ht="22.5" outlineLevel="1" x14ac:dyDescent="0.2">
      <c r="A175" s="155"/>
      <c r="B175" s="156"/>
      <c r="C175" s="300" t="s">
        <v>306</v>
      </c>
      <c r="D175" s="301"/>
      <c r="E175" s="301"/>
      <c r="F175" s="301"/>
      <c r="G175" s="301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205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76" t="str">
        <f>C175</f>
        <v>Dodávka na stavbu - v ceně výrobků jsou zakalkulovány náklady na pořízení (např. mimostaveništní doprava, nakládání ve výrobně, skládání na stavbě atd.)</v>
      </c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7" t="s">
        <v>152</v>
      </c>
      <c r="D176" s="158"/>
      <c r="E176" s="159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139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7" t="s">
        <v>289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139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7" t="s">
        <v>290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139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7" t="s">
        <v>291</v>
      </c>
      <c r="D179" s="158"/>
      <c r="E179" s="159">
        <v>8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139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">
      <c r="A180" s="163" t="s">
        <v>127</v>
      </c>
      <c r="B180" s="164" t="s">
        <v>75</v>
      </c>
      <c r="C180" s="185" t="s">
        <v>76</v>
      </c>
      <c r="D180" s="165"/>
      <c r="E180" s="166"/>
      <c r="F180" s="167"/>
      <c r="G180" s="167">
        <f>SUMIF(AG181:AG208,"&lt;&gt;NOR",G181:G208)</f>
        <v>0</v>
      </c>
      <c r="H180" s="167"/>
      <c r="I180" s="167">
        <f>SUM(I181:I208)</f>
        <v>0</v>
      </c>
      <c r="J180" s="167"/>
      <c r="K180" s="167">
        <f>SUM(K181:K208)</f>
        <v>0</v>
      </c>
      <c r="L180" s="167"/>
      <c r="M180" s="167">
        <f>SUM(M181:M208)</f>
        <v>0</v>
      </c>
      <c r="N180" s="167"/>
      <c r="O180" s="167">
        <f>SUM(O181:O208)</f>
        <v>5.27</v>
      </c>
      <c r="P180" s="167"/>
      <c r="Q180" s="167">
        <f>SUM(Q181:Q208)</f>
        <v>0</v>
      </c>
      <c r="R180" s="167"/>
      <c r="S180" s="167"/>
      <c r="T180" s="168"/>
      <c r="U180" s="162"/>
      <c r="V180" s="162">
        <f>SUM(V181:V208)</f>
        <v>20.080000000000002</v>
      </c>
      <c r="W180" s="162"/>
      <c r="X180" s="162"/>
      <c r="AG180" t="s">
        <v>128</v>
      </c>
    </row>
    <row r="181" spans="1:60" ht="33.75" outlineLevel="1" x14ac:dyDescent="0.2">
      <c r="A181" s="169">
        <v>30</v>
      </c>
      <c r="B181" s="170" t="s">
        <v>307</v>
      </c>
      <c r="C181" s="186" t="s">
        <v>308</v>
      </c>
      <c r="D181" s="171" t="s">
        <v>131</v>
      </c>
      <c r="E181" s="172">
        <v>1.8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4">
        <v>2.5251399999999999</v>
      </c>
      <c r="O181" s="174">
        <f>ROUND(E181*N181,2)</f>
        <v>4.55</v>
      </c>
      <c r="P181" s="174">
        <v>0</v>
      </c>
      <c r="Q181" s="174">
        <f>ROUND(E181*P181,2)</f>
        <v>0</v>
      </c>
      <c r="R181" s="174" t="s">
        <v>235</v>
      </c>
      <c r="S181" s="174" t="s">
        <v>133</v>
      </c>
      <c r="T181" s="175" t="s">
        <v>133</v>
      </c>
      <c r="U181" s="157">
        <v>0.99</v>
      </c>
      <c r="V181" s="157">
        <f>ROUND(E181*U181,2)</f>
        <v>1.78</v>
      </c>
      <c r="W181" s="157"/>
      <c r="X181" s="157" t="s">
        <v>134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135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7" t="s">
        <v>144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139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7" t="s">
        <v>146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139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7" t="s">
        <v>309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139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7" t="s">
        <v>310</v>
      </c>
      <c r="D185" s="158"/>
      <c r="E185" s="159">
        <v>1.8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139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69">
        <v>31</v>
      </c>
      <c r="B186" s="170" t="s">
        <v>311</v>
      </c>
      <c r="C186" s="186" t="s">
        <v>312</v>
      </c>
      <c r="D186" s="171" t="s">
        <v>194</v>
      </c>
      <c r="E186" s="172">
        <v>8.2799999999999994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74">
        <v>3.3910000000000003E-2</v>
      </c>
      <c r="O186" s="174">
        <f>ROUND(E186*N186,2)</f>
        <v>0.28000000000000003</v>
      </c>
      <c r="P186" s="174">
        <v>0</v>
      </c>
      <c r="Q186" s="174">
        <f>ROUND(E186*P186,2)</f>
        <v>0</v>
      </c>
      <c r="R186" s="174" t="s">
        <v>235</v>
      </c>
      <c r="S186" s="174" t="s">
        <v>133</v>
      </c>
      <c r="T186" s="175" t="s">
        <v>133</v>
      </c>
      <c r="U186" s="157">
        <v>0.79</v>
      </c>
      <c r="V186" s="157">
        <f>ROUND(E186*U186,2)</f>
        <v>6.54</v>
      </c>
      <c r="W186" s="157"/>
      <c r="X186" s="157" t="s">
        <v>134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135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291" t="s">
        <v>313</v>
      </c>
      <c r="D187" s="292"/>
      <c r="E187" s="292"/>
      <c r="F187" s="292"/>
      <c r="G187" s="292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137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144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139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7" t="s">
        <v>146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139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7" t="s">
        <v>309</v>
      </c>
      <c r="D190" s="158"/>
      <c r="E190" s="159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139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7" t="s">
        <v>314</v>
      </c>
      <c r="D191" s="158"/>
      <c r="E191" s="159">
        <v>8.2799999999999994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139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69">
        <v>32</v>
      </c>
      <c r="B192" s="170" t="s">
        <v>315</v>
      </c>
      <c r="C192" s="186" t="s">
        <v>316</v>
      </c>
      <c r="D192" s="171" t="s">
        <v>194</v>
      </c>
      <c r="E192" s="172">
        <v>8.2799999999999994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74">
        <v>0</v>
      </c>
      <c r="O192" s="174">
        <f>ROUND(E192*N192,2)</f>
        <v>0</v>
      </c>
      <c r="P192" s="174">
        <v>0</v>
      </c>
      <c r="Q192" s="174">
        <f>ROUND(E192*P192,2)</f>
        <v>0</v>
      </c>
      <c r="R192" s="174" t="s">
        <v>235</v>
      </c>
      <c r="S192" s="174" t="s">
        <v>133</v>
      </c>
      <c r="T192" s="175" t="s">
        <v>133</v>
      </c>
      <c r="U192" s="157">
        <v>0.4</v>
      </c>
      <c r="V192" s="157">
        <f>ROUND(E192*U192,2)</f>
        <v>3.31</v>
      </c>
      <c r="W192" s="157"/>
      <c r="X192" s="157" t="s">
        <v>134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135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291" t="s">
        <v>313</v>
      </c>
      <c r="D193" s="292"/>
      <c r="E193" s="292"/>
      <c r="F193" s="292"/>
      <c r="G193" s="292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137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7" t="s">
        <v>144</v>
      </c>
      <c r="D194" s="158"/>
      <c r="E194" s="159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139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146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139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7" t="s">
        <v>309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139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7" t="s">
        <v>314</v>
      </c>
      <c r="D197" s="158"/>
      <c r="E197" s="159">
        <v>8.2799999999999994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139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outlineLevel="1" x14ac:dyDescent="0.2">
      <c r="A198" s="169">
        <v>33</v>
      </c>
      <c r="B198" s="170" t="s">
        <v>317</v>
      </c>
      <c r="C198" s="186" t="s">
        <v>318</v>
      </c>
      <c r="D198" s="171" t="s">
        <v>194</v>
      </c>
      <c r="E198" s="172">
        <v>9.3000000000000007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74">
        <v>2.3310000000000001E-2</v>
      </c>
      <c r="O198" s="174">
        <f>ROUND(E198*N198,2)</f>
        <v>0.22</v>
      </c>
      <c r="P198" s="174">
        <v>0</v>
      </c>
      <c r="Q198" s="174">
        <f>ROUND(E198*P198,2)</f>
        <v>0</v>
      </c>
      <c r="R198" s="174" t="s">
        <v>235</v>
      </c>
      <c r="S198" s="174" t="s">
        <v>133</v>
      </c>
      <c r="T198" s="175" t="s">
        <v>228</v>
      </c>
      <c r="U198" s="157">
        <v>0.28999999999999998</v>
      </c>
      <c r="V198" s="157">
        <f>ROUND(E198*U198,2)</f>
        <v>2.7</v>
      </c>
      <c r="W198" s="157"/>
      <c r="X198" s="157" t="s">
        <v>134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135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1" x14ac:dyDescent="0.2">
      <c r="A199" s="155"/>
      <c r="B199" s="156"/>
      <c r="C199" s="291" t="s">
        <v>319</v>
      </c>
      <c r="D199" s="292"/>
      <c r="E199" s="292"/>
      <c r="F199" s="292"/>
      <c r="G199" s="292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137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76" t="str">
        <f>C199</f>
        <v>otevřeného podhledu, bez podpěrné konstrukce, s osazením na sucho na zdech do připravených ozubů, popř. na rovných zdech, trámech, průvlacích, nebo do traverz, bez úpravy povrchu plechů, s pomocným lešením.</v>
      </c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7" t="s">
        <v>144</v>
      </c>
      <c r="D200" s="158"/>
      <c r="E200" s="159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139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7" t="s">
        <v>146</v>
      </c>
      <c r="D201" s="158"/>
      <c r="E201" s="159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139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7" t="s">
        <v>320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139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7" t="s">
        <v>321</v>
      </c>
      <c r="D203" s="158"/>
      <c r="E203" s="159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139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7" t="s">
        <v>322</v>
      </c>
      <c r="D204" s="158"/>
      <c r="E204" s="159">
        <v>9.3000000000000007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139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69">
        <v>34</v>
      </c>
      <c r="B205" s="170" t="s">
        <v>323</v>
      </c>
      <c r="C205" s="186" t="s">
        <v>324</v>
      </c>
      <c r="D205" s="171" t="s">
        <v>213</v>
      </c>
      <c r="E205" s="172">
        <v>0.216</v>
      </c>
      <c r="F205" s="173"/>
      <c r="G205" s="174">
        <f>ROUND(E205*F205,2)</f>
        <v>0</v>
      </c>
      <c r="H205" s="173"/>
      <c r="I205" s="174">
        <f>ROUND(E205*H205,2)</f>
        <v>0</v>
      </c>
      <c r="J205" s="173"/>
      <c r="K205" s="174">
        <f>ROUND(E205*J205,2)</f>
        <v>0</v>
      </c>
      <c r="L205" s="174">
        <v>21</v>
      </c>
      <c r="M205" s="174">
        <f>G205*(1+L205/100)</f>
        <v>0</v>
      </c>
      <c r="N205" s="174">
        <v>1.02139</v>
      </c>
      <c r="O205" s="174">
        <f>ROUND(E205*N205,2)</f>
        <v>0.22</v>
      </c>
      <c r="P205" s="174">
        <v>0</v>
      </c>
      <c r="Q205" s="174">
        <f>ROUND(E205*P205,2)</f>
        <v>0</v>
      </c>
      <c r="R205" s="174" t="s">
        <v>235</v>
      </c>
      <c r="S205" s="174" t="s">
        <v>133</v>
      </c>
      <c r="T205" s="175" t="s">
        <v>133</v>
      </c>
      <c r="U205" s="157">
        <v>26.62</v>
      </c>
      <c r="V205" s="157">
        <f>ROUND(E205*U205,2)</f>
        <v>5.75</v>
      </c>
      <c r="W205" s="157"/>
      <c r="X205" s="157" t="s">
        <v>134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135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ht="33.75" outlineLevel="1" x14ac:dyDescent="0.2">
      <c r="A206" s="155"/>
      <c r="B206" s="156"/>
      <c r="C206" s="291" t="s">
        <v>325</v>
      </c>
      <c r="D206" s="292"/>
      <c r="E206" s="292"/>
      <c r="F206" s="292"/>
      <c r="G206" s="292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137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76" t="str">
        <f>C206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7" t="s">
        <v>255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139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7" t="s">
        <v>326</v>
      </c>
      <c r="D208" s="158"/>
      <c r="E208" s="159">
        <v>0.216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139</v>
      </c>
      <c r="AH208" s="148">
        <v>5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x14ac:dyDescent="0.2">
      <c r="A209" s="163" t="s">
        <v>127</v>
      </c>
      <c r="B209" s="164" t="s">
        <v>77</v>
      </c>
      <c r="C209" s="185" t="s">
        <v>78</v>
      </c>
      <c r="D209" s="165"/>
      <c r="E209" s="166"/>
      <c r="F209" s="167"/>
      <c r="G209" s="167">
        <f>SUMIF(AG210:AG252,"&lt;&gt;NOR",G210:G252)</f>
        <v>0</v>
      </c>
      <c r="H209" s="167"/>
      <c r="I209" s="167">
        <f>SUM(I210:I252)</f>
        <v>0</v>
      </c>
      <c r="J209" s="167"/>
      <c r="K209" s="167">
        <f>SUM(K210:K252)</f>
        <v>0</v>
      </c>
      <c r="L209" s="167"/>
      <c r="M209" s="167">
        <f>SUM(M210:M252)</f>
        <v>0</v>
      </c>
      <c r="N209" s="167"/>
      <c r="O209" s="167">
        <f>SUM(O210:O252)</f>
        <v>140.44</v>
      </c>
      <c r="P209" s="167"/>
      <c r="Q209" s="167">
        <f>SUM(Q210:Q252)</f>
        <v>0</v>
      </c>
      <c r="R209" s="167"/>
      <c r="S209" s="167"/>
      <c r="T209" s="168"/>
      <c r="U209" s="162"/>
      <c r="V209" s="162">
        <f>SUM(V210:V252)</f>
        <v>78.069999999999993</v>
      </c>
      <c r="W209" s="162"/>
      <c r="X209" s="162"/>
      <c r="AG209" t="s">
        <v>128</v>
      </c>
    </row>
    <row r="210" spans="1:60" ht="22.5" outlineLevel="1" x14ac:dyDescent="0.2">
      <c r="A210" s="169">
        <v>35</v>
      </c>
      <c r="B210" s="170" t="s">
        <v>327</v>
      </c>
      <c r="C210" s="186" t="s">
        <v>328</v>
      </c>
      <c r="D210" s="171" t="s">
        <v>194</v>
      </c>
      <c r="E210" s="172">
        <v>118.4354</v>
      </c>
      <c r="F210" s="173"/>
      <c r="G210" s="174">
        <f>ROUND(E210*F210,2)</f>
        <v>0</v>
      </c>
      <c r="H210" s="173"/>
      <c r="I210" s="174">
        <f>ROUND(E210*H210,2)</f>
        <v>0</v>
      </c>
      <c r="J210" s="173"/>
      <c r="K210" s="174">
        <f>ROUND(E210*J210,2)</f>
        <v>0</v>
      </c>
      <c r="L210" s="174">
        <v>21</v>
      </c>
      <c r="M210" s="174">
        <f>G210*(1+L210/100)</f>
        <v>0</v>
      </c>
      <c r="N210" s="174">
        <v>0.28799999999999998</v>
      </c>
      <c r="O210" s="174">
        <f>ROUND(E210*N210,2)</f>
        <v>34.11</v>
      </c>
      <c r="P210" s="174">
        <v>0</v>
      </c>
      <c r="Q210" s="174">
        <f>ROUND(E210*P210,2)</f>
        <v>0</v>
      </c>
      <c r="R210" s="174" t="s">
        <v>329</v>
      </c>
      <c r="S210" s="174" t="s">
        <v>133</v>
      </c>
      <c r="T210" s="175" t="s">
        <v>133</v>
      </c>
      <c r="U210" s="157">
        <v>2.3E-2</v>
      </c>
      <c r="V210" s="157">
        <f>ROUND(E210*U210,2)</f>
        <v>2.72</v>
      </c>
      <c r="W210" s="157"/>
      <c r="X210" s="157" t="s">
        <v>134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135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7" t="s">
        <v>144</v>
      </c>
      <c r="D211" s="158"/>
      <c r="E211" s="159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139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7" t="s">
        <v>146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139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7" t="s">
        <v>176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139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7" t="s">
        <v>330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139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331</v>
      </c>
      <c r="D215" s="158"/>
      <c r="E215" s="159">
        <v>6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139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7" t="s">
        <v>332</v>
      </c>
      <c r="D216" s="158"/>
      <c r="E216" s="159">
        <v>6.36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139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7" t="s">
        <v>333</v>
      </c>
      <c r="D217" s="158"/>
      <c r="E217" s="159">
        <v>2.3849999999999998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139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7" t="s">
        <v>334</v>
      </c>
      <c r="D218" s="158"/>
      <c r="E218" s="159">
        <v>86.627200000000002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139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7" t="s">
        <v>335</v>
      </c>
      <c r="D219" s="158"/>
      <c r="E219" s="159">
        <v>17.063199999999998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139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ht="22.5" outlineLevel="1" x14ac:dyDescent="0.2">
      <c r="A220" s="169">
        <v>36</v>
      </c>
      <c r="B220" s="170" t="s">
        <v>336</v>
      </c>
      <c r="C220" s="186" t="s">
        <v>337</v>
      </c>
      <c r="D220" s="171" t="s">
        <v>194</v>
      </c>
      <c r="E220" s="172">
        <v>118.4354</v>
      </c>
      <c r="F220" s="173"/>
      <c r="G220" s="174">
        <f>ROUND(E220*F220,2)</f>
        <v>0</v>
      </c>
      <c r="H220" s="173"/>
      <c r="I220" s="174">
        <f>ROUND(E220*H220,2)</f>
        <v>0</v>
      </c>
      <c r="J220" s="173"/>
      <c r="K220" s="174">
        <f>ROUND(E220*J220,2)</f>
        <v>0</v>
      </c>
      <c r="L220" s="174">
        <v>21</v>
      </c>
      <c r="M220" s="174">
        <f>G220*(1+L220/100)</f>
        <v>0</v>
      </c>
      <c r="N220" s="174">
        <v>0.55125000000000002</v>
      </c>
      <c r="O220" s="174">
        <f>ROUND(E220*N220,2)</f>
        <v>65.290000000000006</v>
      </c>
      <c r="P220" s="174">
        <v>0</v>
      </c>
      <c r="Q220" s="174">
        <f>ROUND(E220*P220,2)</f>
        <v>0</v>
      </c>
      <c r="R220" s="174" t="s">
        <v>329</v>
      </c>
      <c r="S220" s="174" t="s">
        <v>133</v>
      </c>
      <c r="T220" s="175" t="s">
        <v>133</v>
      </c>
      <c r="U220" s="157">
        <v>2.7E-2</v>
      </c>
      <c r="V220" s="157">
        <f>ROUND(E220*U220,2)</f>
        <v>3.2</v>
      </c>
      <c r="W220" s="157"/>
      <c r="X220" s="157" t="s">
        <v>134</v>
      </c>
      <c r="Y220" s="148"/>
      <c r="Z220" s="148"/>
      <c r="AA220" s="148"/>
      <c r="AB220" s="148"/>
      <c r="AC220" s="148"/>
      <c r="AD220" s="148"/>
      <c r="AE220" s="148"/>
      <c r="AF220" s="148"/>
      <c r="AG220" s="148" t="s">
        <v>135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7" t="s">
        <v>144</v>
      </c>
      <c r="D221" s="158"/>
      <c r="E221" s="159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139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7" t="s">
        <v>146</v>
      </c>
      <c r="D222" s="158"/>
      <c r="E222" s="159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139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7" t="s">
        <v>176</v>
      </c>
      <c r="D223" s="158"/>
      <c r="E223" s="159"/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139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7" t="s">
        <v>338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139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7" t="s">
        <v>331</v>
      </c>
      <c r="D225" s="158"/>
      <c r="E225" s="159">
        <v>6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139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7" t="s">
        <v>332</v>
      </c>
      <c r="D226" s="158"/>
      <c r="E226" s="159">
        <v>6.36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139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7" t="s">
        <v>333</v>
      </c>
      <c r="D227" s="158"/>
      <c r="E227" s="159">
        <v>2.3849999999999998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139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7" t="s">
        <v>334</v>
      </c>
      <c r="D228" s="158"/>
      <c r="E228" s="159">
        <v>86.627200000000002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139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7" t="s">
        <v>335</v>
      </c>
      <c r="D229" s="158"/>
      <c r="E229" s="159">
        <v>17.063199999999998</v>
      </c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139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69">
        <v>37</v>
      </c>
      <c r="B230" s="170" t="s">
        <v>339</v>
      </c>
      <c r="C230" s="186" t="s">
        <v>340</v>
      </c>
      <c r="D230" s="171" t="s">
        <v>194</v>
      </c>
      <c r="E230" s="172">
        <v>118.4354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21</v>
      </c>
      <c r="M230" s="174">
        <f>G230*(1+L230/100)</f>
        <v>0</v>
      </c>
      <c r="N230" s="174">
        <v>7.3899999999999993E-2</v>
      </c>
      <c r="O230" s="174">
        <f>ROUND(E230*N230,2)</f>
        <v>8.75</v>
      </c>
      <c r="P230" s="174">
        <v>0</v>
      </c>
      <c r="Q230" s="174">
        <f>ROUND(E230*P230,2)</f>
        <v>0</v>
      </c>
      <c r="R230" s="174" t="s">
        <v>329</v>
      </c>
      <c r="S230" s="174" t="s">
        <v>133</v>
      </c>
      <c r="T230" s="175" t="s">
        <v>133</v>
      </c>
      <c r="U230" s="157">
        <v>0.45</v>
      </c>
      <c r="V230" s="157">
        <f>ROUND(E230*U230,2)</f>
        <v>53.3</v>
      </c>
      <c r="W230" s="157"/>
      <c r="X230" s="157" t="s">
        <v>134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135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22.5" outlineLevel="1" x14ac:dyDescent="0.2">
      <c r="A231" s="155"/>
      <c r="B231" s="156"/>
      <c r="C231" s="291" t="s">
        <v>341</v>
      </c>
      <c r="D231" s="292"/>
      <c r="E231" s="292"/>
      <c r="F231" s="292"/>
      <c r="G231" s="292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137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76" t="str">
        <f>C231</f>
        <v>s provedením lože z kameniva drceného, s vyplněním spár, s dvojitým hutněním a se smetením přebytečného materiálu na krajnici. S dodáním hmot pro lože a výplň spár.</v>
      </c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7" t="s">
        <v>144</v>
      </c>
      <c r="D232" s="158"/>
      <c r="E232" s="159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139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7" t="s">
        <v>146</v>
      </c>
      <c r="D233" s="158"/>
      <c r="E233" s="159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139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7" t="s">
        <v>176</v>
      </c>
      <c r="D234" s="158"/>
      <c r="E234" s="159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139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7" t="s">
        <v>209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139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7" t="s">
        <v>331</v>
      </c>
      <c r="D236" s="158"/>
      <c r="E236" s="159">
        <v>6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139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7" t="s">
        <v>332</v>
      </c>
      <c r="D237" s="158"/>
      <c r="E237" s="159">
        <v>6.36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139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87" t="s">
        <v>333</v>
      </c>
      <c r="D238" s="158"/>
      <c r="E238" s="159">
        <v>2.3849999999999998</v>
      </c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139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7" t="s">
        <v>334</v>
      </c>
      <c r="D239" s="158"/>
      <c r="E239" s="159">
        <v>86.627200000000002</v>
      </c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139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7" t="s">
        <v>335</v>
      </c>
      <c r="D240" s="158"/>
      <c r="E240" s="159">
        <v>17.063199999999998</v>
      </c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139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ht="22.5" outlineLevel="1" x14ac:dyDescent="0.2">
      <c r="A241" s="169">
        <v>38</v>
      </c>
      <c r="B241" s="170" t="s">
        <v>342</v>
      </c>
      <c r="C241" s="186" t="s">
        <v>343</v>
      </c>
      <c r="D241" s="171" t="s">
        <v>279</v>
      </c>
      <c r="E241" s="172">
        <v>134.613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0.12472</v>
      </c>
      <c r="O241" s="174">
        <f>ROUND(E241*N241,2)</f>
        <v>16.79</v>
      </c>
      <c r="P241" s="174">
        <v>0</v>
      </c>
      <c r="Q241" s="174">
        <f>ROUND(E241*P241,2)</f>
        <v>0</v>
      </c>
      <c r="R241" s="174" t="s">
        <v>329</v>
      </c>
      <c r="S241" s="174" t="s">
        <v>133</v>
      </c>
      <c r="T241" s="175" t="s">
        <v>133</v>
      </c>
      <c r="U241" s="157">
        <v>0.14000000000000001</v>
      </c>
      <c r="V241" s="157">
        <f>ROUND(E241*U241,2)</f>
        <v>18.850000000000001</v>
      </c>
      <c r="W241" s="157"/>
      <c r="X241" s="157" t="s">
        <v>134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135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291" t="s">
        <v>344</v>
      </c>
      <c r="D242" s="292"/>
      <c r="E242" s="292"/>
      <c r="F242" s="292"/>
      <c r="G242" s="292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137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7" t="s">
        <v>144</v>
      </c>
      <c r="D243" s="158"/>
      <c r="E243" s="159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139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7" t="s">
        <v>146</v>
      </c>
      <c r="D244" s="158"/>
      <c r="E244" s="159"/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139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7" t="s">
        <v>176</v>
      </c>
      <c r="D245" s="158"/>
      <c r="E245" s="159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139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7" t="s">
        <v>209</v>
      </c>
      <c r="D246" s="158"/>
      <c r="E246" s="159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139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7" t="s">
        <v>345</v>
      </c>
      <c r="D247" s="158"/>
      <c r="E247" s="159">
        <v>108.28400000000001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139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7" t="s">
        <v>346</v>
      </c>
      <c r="D248" s="158"/>
      <c r="E248" s="159">
        <v>21.329000000000001</v>
      </c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139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7" t="s">
        <v>347</v>
      </c>
      <c r="D249" s="158"/>
      <c r="E249" s="159">
        <v>5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139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69">
        <v>39</v>
      </c>
      <c r="B250" s="170" t="s">
        <v>348</v>
      </c>
      <c r="C250" s="186" t="s">
        <v>349</v>
      </c>
      <c r="D250" s="171" t="s">
        <v>194</v>
      </c>
      <c r="E250" s="172">
        <v>119.61975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74">
        <v>0.12959999999999999</v>
      </c>
      <c r="O250" s="174">
        <f>ROUND(E250*N250,2)</f>
        <v>15.5</v>
      </c>
      <c r="P250" s="174">
        <v>0</v>
      </c>
      <c r="Q250" s="174">
        <f>ROUND(E250*P250,2)</f>
        <v>0</v>
      </c>
      <c r="R250" s="174" t="s">
        <v>299</v>
      </c>
      <c r="S250" s="174" t="s">
        <v>133</v>
      </c>
      <c r="T250" s="175" t="s">
        <v>350</v>
      </c>
      <c r="U250" s="157">
        <v>0</v>
      </c>
      <c r="V250" s="157">
        <f>ROUND(E250*U250,2)</f>
        <v>0</v>
      </c>
      <c r="W250" s="157"/>
      <c r="X250" s="157" t="s">
        <v>229</v>
      </c>
      <c r="Y250" s="148"/>
      <c r="Z250" s="148"/>
      <c r="AA250" s="148"/>
      <c r="AB250" s="148"/>
      <c r="AC250" s="148"/>
      <c r="AD250" s="148"/>
      <c r="AE250" s="148"/>
      <c r="AF250" s="148"/>
      <c r="AG250" s="148" t="s">
        <v>230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7" t="s">
        <v>210</v>
      </c>
      <c r="D251" s="158"/>
      <c r="E251" s="159">
        <v>118.4354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139</v>
      </c>
      <c r="AH251" s="148">
        <v>5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8" t="s">
        <v>302</v>
      </c>
      <c r="D252" s="160"/>
      <c r="E252" s="161">
        <v>1.18435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139</v>
      </c>
      <c r="AH252" s="148">
        <v>4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x14ac:dyDescent="0.2">
      <c r="A253" s="163" t="s">
        <v>127</v>
      </c>
      <c r="B253" s="164" t="s">
        <v>79</v>
      </c>
      <c r="C253" s="185" t="s">
        <v>80</v>
      </c>
      <c r="D253" s="165"/>
      <c r="E253" s="166"/>
      <c r="F253" s="167"/>
      <c r="G253" s="167">
        <f>SUMIF(AG254:AG258,"&lt;&gt;NOR",G254:G258)</f>
        <v>0</v>
      </c>
      <c r="H253" s="167"/>
      <c r="I253" s="167">
        <f>SUM(I254:I258)</f>
        <v>0</v>
      </c>
      <c r="J253" s="167"/>
      <c r="K253" s="167">
        <f>SUM(K254:K258)</f>
        <v>0</v>
      </c>
      <c r="L253" s="167"/>
      <c r="M253" s="167">
        <f>SUM(M254:M258)</f>
        <v>0</v>
      </c>
      <c r="N253" s="167"/>
      <c r="O253" s="167">
        <f>SUM(O254:O258)</f>
        <v>0.48</v>
      </c>
      <c r="P253" s="167"/>
      <c r="Q253" s="167">
        <f>SUM(Q254:Q258)</f>
        <v>0</v>
      </c>
      <c r="R253" s="167"/>
      <c r="S253" s="167"/>
      <c r="T253" s="168"/>
      <c r="U253" s="162"/>
      <c r="V253" s="162">
        <f>SUM(V254:V258)</f>
        <v>4.63</v>
      </c>
      <c r="W253" s="162"/>
      <c r="X253" s="162"/>
      <c r="AG253" t="s">
        <v>128</v>
      </c>
    </row>
    <row r="254" spans="1:60" ht="22.5" outlineLevel="1" x14ac:dyDescent="0.2">
      <c r="A254" s="169">
        <v>40</v>
      </c>
      <c r="B254" s="170" t="s">
        <v>351</v>
      </c>
      <c r="C254" s="186" t="s">
        <v>352</v>
      </c>
      <c r="D254" s="171" t="s">
        <v>131</v>
      </c>
      <c r="E254" s="172">
        <v>1.1160000000000001</v>
      </c>
      <c r="F254" s="173"/>
      <c r="G254" s="174">
        <f>ROUND(E254*F254,2)</f>
        <v>0</v>
      </c>
      <c r="H254" s="173"/>
      <c r="I254" s="174">
        <f>ROUND(E254*H254,2)</f>
        <v>0</v>
      </c>
      <c r="J254" s="173"/>
      <c r="K254" s="174">
        <f>ROUND(E254*J254,2)</f>
        <v>0</v>
      </c>
      <c r="L254" s="174">
        <v>21</v>
      </c>
      <c r="M254" s="174">
        <f>G254*(1+L254/100)</f>
        <v>0</v>
      </c>
      <c r="N254" s="174">
        <v>0.42621999999999999</v>
      </c>
      <c r="O254" s="174">
        <f>ROUND(E254*N254,2)</f>
        <v>0.48</v>
      </c>
      <c r="P254" s="174">
        <v>0</v>
      </c>
      <c r="Q254" s="174">
        <f>ROUND(E254*P254,2)</f>
        <v>0</v>
      </c>
      <c r="R254" s="174" t="s">
        <v>235</v>
      </c>
      <c r="S254" s="174" t="s">
        <v>133</v>
      </c>
      <c r="T254" s="175" t="s">
        <v>133</v>
      </c>
      <c r="U254" s="157">
        <v>4.1459999999999999</v>
      </c>
      <c r="V254" s="157">
        <f>ROUND(E254*U254,2)</f>
        <v>4.63</v>
      </c>
      <c r="W254" s="157"/>
      <c r="X254" s="157" t="s">
        <v>134</v>
      </c>
      <c r="Y254" s="148"/>
      <c r="Z254" s="148"/>
      <c r="AA254" s="148"/>
      <c r="AB254" s="148"/>
      <c r="AC254" s="148"/>
      <c r="AD254" s="148"/>
      <c r="AE254" s="148"/>
      <c r="AF254" s="148"/>
      <c r="AG254" s="148" t="s">
        <v>135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7" t="s">
        <v>144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139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7" t="s">
        <v>146</v>
      </c>
      <c r="D256" s="158"/>
      <c r="E256" s="159"/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139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7" t="s">
        <v>321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139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7" t="s">
        <v>353</v>
      </c>
      <c r="D258" s="158"/>
      <c r="E258" s="159">
        <v>1.1160000000000001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139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x14ac:dyDescent="0.2">
      <c r="A259" s="163" t="s">
        <v>127</v>
      </c>
      <c r="B259" s="164" t="s">
        <v>81</v>
      </c>
      <c r="C259" s="185" t="s">
        <v>82</v>
      </c>
      <c r="D259" s="165"/>
      <c r="E259" s="166"/>
      <c r="F259" s="167"/>
      <c r="G259" s="167">
        <f>SUMIF(AG260:AG264,"&lt;&gt;NOR",G260:G264)</f>
        <v>0</v>
      </c>
      <c r="H259" s="167"/>
      <c r="I259" s="167">
        <f>SUM(I260:I264)</f>
        <v>0</v>
      </c>
      <c r="J259" s="167"/>
      <c r="K259" s="167">
        <f>SUM(K260:K264)</f>
        <v>0</v>
      </c>
      <c r="L259" s="167"/>
      <c r="M259" s="167">
        <f>SUM(M260:M264)</f>
        <v>0</v>
      </c>
      <c r="N259" s="167"/>
      <c r="O259" s="167">
        <f>SUM(O260:O264)</f>
        <v>0.13</v>
      </c>
      <c r="P259" s="167"/>
      <c r="Q259" s="167">
        <f>SUM(Q260:Q264)</f>
        <v>0</v>
      </c>
      <c r="R259" s="167"/>
      <c r="S259" s="167"/>
      <c r="T259" s="168"/>
      <c r="U259" s="162"/>
      <c r="V259" s="162">
        <f>SUM(V260:V264)</f>
        <v>5.46</v>
      </c>
      <c r="W259" s="162"/>
      <c r="X259" s="162"/>
      <c r="AG259" t="s">
        <v>128</v>
      </c>
    </row>
    <row r="260" spans="1:60" outlineLevel="1" x14ac:dyDescent="0.2">
      <c r="A260" s="169">
        <v>41</v>
      </c>
      <c r="B260" s="170" t="s">
        <v>354</v>
      </c>
      <c r="C260" s="186" t="s">
        <v>355</v>
      </c>
      <c r="D260" s="171" t="s">
        <v>194</v>
      </c>
      <c r="E260" s="172">
        <v>21</v>
      </c>
      <c r="F260" s="173"/>
      <c r="G260" s="174">
        <f>ROUND(E260*F260,2)</f>
        <v>0</v>
      </c>
      <c r="H260" s="173"/>
      <c r="I260" s="174">
        <f>ROUND(E260*H260,2)</f>
        <v>0</v>
      </c>
      <c r="J260" s="173"/>
      <c r="K260" s="174">
        <f>ROUND(E260*J260,2)</f>
        <v>0</v>
      </c>
      <c r="L260" s="174">
        <v>21</v>
      </c>
      <c r="M260" s="174">
        <f>G260*(1+L260/100)</f>
        <v>0</v>
      </c>
      <c r="N260" s="174">
        <v>6.3499999999999997E-3</v>
      </c>
      <c r="O260" s="174">
        <f>ROUND(E260*N260,2)</f>
        <v>0.13</v>
      </c>
      <c r="P260" s="174">
        <v>0</v>
      </c>
      <c r="Q260" s="174">
        <f>ROUND(E260*P260,2)</f>
        <v>0</v>
      </c>
      <c r="R260" s="174" t="s">
        <v>356</v>
      </c>
      <c r="S260" s="174" t="s">
        <v>133</v>
      </c>
      <c r="T260" s="175" t="s">
        <v>133</v>
      </c>
      <c r="U260" s="157">
        <v>0.26</v>
      </c>
      <c r="V260" s="157">
        <f>ROUND(E260*U260,2)</f>
        <v>5.46</v>
      </c>
      <c r="W260" s="157"/>
      <c r="X260" s="157" t="s">
        <v>134</v>
      </c>
      <c r="Y260" s="148"/>
      <c r="Z260" s="148"/>
      <c r="AA260" s="148"/>
      <c r="AB260" s="148"/>
      <c r="AC260" s="148"/>
      <c r="AD260" s="148"/>
      <c r="AE260" s="148"/>
      <c r="AF260" s="148"/>
      <c r="AG260" s="148" t="s">
        <v>135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7" t="s">
        <v>144</v>
      </c>
      <c r="D261" s="158"/>
      <c r="E261" s="159"/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139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7" t="s">
        <v>146</v>
      </c>
      <c r="D262" s="158"/>
      <c r="E262" s="159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139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7" t="s">
        <v>357</v>
      </c>
      <c r="D263" s="158"/>
      <c r="E263" s="159">
        <v>9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139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7" t="s">
        <v>358</v>
      </c>
      <c r="D264" s="158"/>
      <c r="E264" s="159">
        <v>12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139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x14ac:dyDescent="0.2">
      <c r="A265" s="163" t="s">
        <v>127</v>
      </c>
      <c r="B265" s="164" t="s">
        <v>83</v>
      </c>
      <c r="C265" s="185" t="s">
        <v>84</v>
      </c>
      <c r="D265" s="165"/>
      <c r="E265" s="166"/>
      <c r="F265" s="167"/>
      <c r="G265" s="167">
        <f>SUMIF(AG266:AG273,"&lt;&gt;NOR",G266:G273)</f>
        <v>0</v>
      </c>
      <c r="H265" s="167"/>
      <c r="I265" s="167">
        <f>SUM(I266:I273)</f>
        <v>0</v>
      </c>
      <c r="J265" s="167"/>
      <c r="K265" s="167">
        <f>SUM(K266:K273)</f>
        <v>0</v>
      </c>
      <c r="L265" s="167"/>
      <c r="M265" s="167">
        <f>SUM(M266:M273)</f>
        <v>0</v>
      </c>
      <c r="N265" s="167"/>
      <c r="O265" s="167">
        <f>SUM(O266:O273)</f>
        <v>0</v>
      </c>
      <c r="P265" s="167"/>
      <c r="Q265" s="167">
        <f>SUM(Q266:Q273)</f>
        <v>0</v>
      </c>
      <c r="R265" s="167"/>
      <c r="S265" s="167"/>
      <c r="T265" s="168"/>
      <c r="U265" s="162"/>
      <c r="V265" s="162">
        <f>SUM(V266:V273)</f>
        <v>38.799999999999997</v>
      </c>
      <c r="W265" s="162"/>
      <c r="X265" s="162"/>
      <c r="AG265" t="s">
        <v>128</v>
      </c>
    </row>
    <row r="266" spans="1:60" ht="22.5" outlineLevel="1" x14ac:dyDescent="0.2">
      <c r="A266" s="169">
        <v>42</v>
      </c>
      <c r="B266" s="170" t="s">
        <v>359</v>
      </c>
      <c r="C266" s="186" t="s">
        <v>360</v>
      </c>
      <c r="D266" s="171" t="s">
        <v>287</v>
      </c>
      <c r="E266" s="172">
        <v>408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4">
        <v>1.0000000000000001E-5</v>
      </c>
      <c r="O266" s="174">
        <f>ROUND(E266*N266,2)</f>
        <v>0</v>
      </c>
      <c r="P266" s="174">
        <v>0</v>
      </c>
      <c r="Q266" s="174">
        <f>ROUND(E266*P266,2)</f>
        <v>0</v>
      </c>
      <c r="R266" s="174" t="s">
        <v>361</v>
      </c>
      <c r="S266" s="174" t="s">
        <v>133</v>
      </c>
      <c r="T266" s="175" t="s">
        <v>133</v>
      </c>
      <c r="U266" s="157">
        <v>0.09</v>
      </c>
      <c r="V266" s="157">
        <f>ROUND(E266*U266,2)</f>
        <v>36.72</v>
      </c>
      <c r="W266" s="157"/>
      <c r="X266" s="157" t="s">
        <v>134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135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7" t="s">
        <v>320</v>
      </c>
      <c r="D267" s="158"/>
      <c r="E267" s="159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139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7" t="s">
        <v>362</v>
      </c>
      <c r="D268" s="158"/>
      <c r="E268" s="159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139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7" t="s">
        <v>363</v>
      </c>
      <c r="D269" s="158"/>
      <c r="E269" s="159">
        <v>408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139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ht="22.5" outlineLevel="1" x14ac:dyDescent="0.2">
      <c r="A270" s="169">
        <v>43</v>
      </c>
      <c r="B270" s="170" t="s">
        <v>364</v>
      </c>
      <c r="C270" s="186" t="s">
        <v>365</v>
      </c>
      <c r="D270" s="171" t="s">
        <v>287</v>
      </c>
      <c r="E270" s="172">
        <v>16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21</v>
      </c>
      <c r="M270" s="174">
        <f>G270*(1+L270/100)</f>
        <v>0</v>
      </c>
      <c r="N270" s="174">
        <v>3.0000000000000001E-5</v>
      </c>
      <c r="O270" s="174">
        <f>ROUND(E270*N270,2)</f>
        <v>0</v>
      </c>
      <c r="P270" s="174">
        <v>0</v>
      </c>
      <c r="Q270" s="174">
        <f>ROUND(E270*P270,2)</f>
        <v>0</v>
      </c>
      <c r="R270" s="174" t="s">
        <v>361</v>
      </c>
      <c r="S270" s="174" t="s">
        <v>133</v>
      </c>
      <c r="T270" s="175" t="s">
        <v>133</v>
      </c>
      <c r="U270" s="157">
        <v>0.13</v>
      </c>
      <c r="V270" s="157">
        <f>ROUND(E270*U270,2)</f>
        <v>2.08</v>
      </c>
      <c r="W270" s="157"/>
      <c r="X270" s="157" t="s">
        <v>134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135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7" t="s">
        <v>320</v>
      </c>
      <c r="D271" s="158"/>
      <c r="E271" s="159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139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7" t="s">
        <v>362</v>
      </c>
      <c r="D272" s="158"/>
      <c r="E272" s="159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139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7" t="s">
        <v>366</v>
      </c>
      <c r="D273" s="158"/>
      <c r="E273" s="159">
        <v>16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139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x14ac:dyDescent="0.2">
      <c r="A274" s="163" t="s">
        <v>127</v>
      </c>
      <c r="B274" s="164" t="s">
        <v>85</v>
      </c>
      <c r="C274" s="185" t="s">
        <v>86</v>
      </c>
      <c r="D274" s="165"/>
      <c r="E274" s="166"/>
      <c r="F274" s="167"/>
      <c r="G274" s="167">
        <f>SUMIF(AG275:AG276,"&lt;&gt;NOR",G275:G276)</f>
        <v>0</v>
      </c>
      <c r="H274" s="167"/>
      <c r="I274" s="167">
        <f>SUM(I275:I276)</f>
        <v>0</v>
      </c>
      <c r="J274" s="167"/>
      <c r="K274" s="167">
        <f>SUM(K275:K276)</f>
        <v>0</v>
      </c>
      <c r="L274" s="167"/>
      <c r="M274" s="167">
        <f>SUM(M275:M276)</f>
        <v>0</v>
      </c>
      <c r="N274" s="167"/>
      <c r="O274" s="167">
        <f>SUM(O275:O276)</f>
        <v>0</v>
      </c>
      <c r="P274" s="167"/>
      <c r="Q274" s="167">
        <f>SUM(Q275:Q276)</f>
        <v>0</v>
      </c>
      <c r="R274" s="167"/>
      <c r="S274" s="167"/>
      <c r="T274" s="168"/>
      <c r="U274" s="162"/>
      <c r="V274" s="162">
        <f>SUM(V275:V276)</f>
        <v>31.69</v>
      </c>
      <c r="W274" s="162"/>
      <c r="X274" s="162"/>
      <c r="AG274" t="s">
        <v>128</v>
      </c>
    </row>
    <row r="275" spans="1:60" outlineLevel="1" x14ac:dyDescent="0.2">
      <c r="A275" s="169">
        <v>44</v>
      </c>
      <c r="B275" s="170" t="s">
        <v>367</v>
      </c>
      <c r="C275" s="186" t="s">
        <v>368</v>
      </c>
      <c r="D275" s="171" t="s">
        <v>213</v>
      </c>
      <c r="E275" s="172">
        <v>1584.5670700000001</v>
      </c>
      <c r="F275" s="173"/>
      <c r="G275" s="174">
        <f>ROUND(E275*F275,2)</f>
        <v>0</v>
      </c>
      <c r="H275" s="173"/>
      <c r="I275" s="174">
        <f>ROUND(E275*H275,2)</f>
        <v>0</v>
      </c>
      <c r="J275" s="173"/>
      <c r="K275" s="174">
        <f>ROUND(E275*J275,2)</f>
        <v>0</v>
      </c>
      <c r="L275" s="174">
        <v>21</v>
      </c>
      <c r="M275" s="174">
        <f>G275*(1+L275/100)</f>
        <v>0</v>
      </c>
      <c r="N275" s="174">
        <v>0</v>
      </c>
      <c r="O275" s="174">
        <f>ROUND(E275*N275,2)</f>
        <v>0</v>
      </c>
      <c r="P275" s="174">
        <v>0</v>
      </c>
      <c r="Q275" s="174">
        <f>ROUND(E275*P275,2)</f>
        <v>0</v>
      </c>
      <c r="R275" s="174" t="s">
        <v>329</v>
      </c>
      <c r="S275" s="174" t="s">
        <v>133</v>
      </c>
      <c r="T275" s="175" t="s">
        <v>133</v>
      </c>
      <c r="U275" s="157">
        <v>0.02</v>
      </c>
      <c r="V275" s="157">
        <f>ROUND(E275*U275,2)</f>
        <v>31.69</v>
      </c>
      <c r="W275" s="157"/>
      <c r="X275" s="157" t="s">
        <v>369</v>
      </c>
      <c r="Y275" s="148"/>
      <c r="Z275" s="148"/>
      <c r="AA275" s="148"/>
      <c r="AB275" s="148"/>
      <c r="AC275" s="148"/>
      <c r="AD275" s="148"/>
      <c r="AE275" s="148"/>
      <c r="AF275" s="148"/>
      <c r="AG275" s="148" t="s">
        <v>370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291" t="s">
        <v>371</v>
      </c>
      <c r="D276" s="292"/>
      <c r="E276" s="292"/>
      <c r="F276" s="292"/>
      <c r="G276" s="292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137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x14ac:dyDescent="0.2">
      <c r="A277" s="163" t="s">
        <v>127</v>
      </c>
      <c r="B277" s="164" t="s">
        <v>87</v>
      </c>
      <c r="C277" s="185" t="s">
        <v>88</v>
      </c>
      <c r="D277" s="165"/>
      <c r="E277" s="166"/>
      <c r="F277" s="167"/>
      <c r="G277" s="167">
        <f>SUMIF(AG278:AG285,"&lt;&gt;NOR",G278:G285)</f>
        <v>0</v>
      </c>
      <c r="H277" s="167"/>
      <c r="I277" s="167">
        <f>SUM(I278:I285)</f>
        <v>0</v>
      </c>
      <c r="J277" s="167"/>
      <c r="K277" s="167">
        <f>SUM(K278:K285)</f>
        <v>0</v>
      </c>
      <c r="L277" s="167"/>
      <c r="M277" s="167">
        <f>SUM(M278:M285)</f>
        <v>0</v>
      </c>
      <c r="N277" s="167"/>
      <c r="O277" s="167">
        <f>SUM(O278:O285)</f>
        <v>0.02</v>
      </c>
      <c r="P277" s="167"/>
      <c r="Q277" s="167">
        <f>SUM(Q278:Q285)</f>
        <v>0</v>
      </c>
      <c r="R277" s="167"/>
      <c r="S277" s="167"/>
      <c r="T277" s="168"/>
      <c r="U277" s="162"/>
      <c r="V277" s="162">
        <f>SUM(V278:V285)</f>
        <v>2.33</v>
      </c>
      <c r="W277" s="162"/>
      <c r="X277" s="162"/>
      <c r="AG277" t="s">
        <v>128</v>
      </c>
    </row>
    <row r="278" spans="1:60" outlineLevel="1" x14ac:dyDescent="0.2">
      <c r="A278" s="169">
        <v>45</v>
      </c>
      <c r="B278" s="170" t="s">
        <v>372</v>
      </c>
      <c r="C278" s="186" t="s">
        <v>373</v>
      </c>
      <c r="D278" s="171" t="s">
        <v>194</v>
      </c>
      <c r="E278" s="172">
        <v>6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21</v>
      </c>
      <c r="M278" s="174">
        <f>G278*(1+L278/100)</f>
        <v>0</v>
      </c>
      <c r="N278" s="174">
        <v>2.63E-3</v>
      </c>
      <c r="O278" s="174">
        <f>ROUND(E278*N278,2)</f>
        <v>0.02</v>
      </c>
      <c r="P278" s="174">
        <v>0</v>
      </c>
      <c r="Q278" s="174">
        <f>ROUND(E278*P278,2)</f>
        <v>0</v>
      </c>
      <c r="R278" s="174" t="s">
        <v>374</v>
      </c>
      <c r="S278" s="174" t="s">
        <v>133</v>
      </c>
      <c r="T278" s="175" t="s">
        <v>133</v>
      </c>
      <c r="U278" s="157">
        <v>0.38500000000000001</v>
      </c>
      <c r="V278" s="157">
        <f>ROUND(E278*U278,2)</f>
        <v>2.31</v>
      </c>
      <c r="W278" s="157"/>
      <c r="X278" s="157" t="s">
        <v>134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135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300" t="s">
        <v>375</v>
      </c>
      <c r="D279" s="301"/>
      <c r="E279" s="301"/>
      <c r="F279" s="301"/>
      <c r="G279" s="301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205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7" t="s">
        <v>144</v>
      </c>
      <c r="D280" s="158"/>
      <c r="E280" s="159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139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7" t="s">
        <v>146</v>
      </c>
      <c r="D281" s="158"/>
      <c r="E281" s="159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139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7" t="s">
        <v>309</v>
      </c>
      <c r="D282" s="158"/>
      <c r="E282" s="159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139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7" t="s">
        <v>376</v>
      </c>
      <c r="D283" s="158"/>
      <c r="E283" s="159">
        <v>6</v>
      </c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139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69">
        <v>46</v>
      </c>
      <c r="B284" s="170" t="s">
        <v>377</v>
      </c>
      <c r="C284" s="186" t="s">
        <v>378</v>
      </c>
      <c r="D284" s="171" t="s">
        <v>213</v>
      </c>
      <c r="E284" s="172">
        <v>1.5779999999999999E-2</v>
      </c>
      <c r="F284" s="173"/>
      <c r="G284" s="174">
        <f>ROUND(E284*F284,2)</f>
        <v>0</v>
      </c>
      <c r="H284" s="173"/>
      <c r="I284" s="174">
        <f>ROUND(E284*H284,2)</f>
        <v>0</v>
      </c>
      <c r="J284" s="173"/>
      <c r="K284" s="174">
        <f>ROUND(E284*J284,2)</f>
        <v>0</v>
      </c>
      <c r="L284" s="174">
        <v>21</v>
      </c>
      <c r="M284" s="174">
        <f>G284*(1+L284/100)</f>
        <v>0</v>
      </c>
      <c r="N284" s="174">
        <v>0</v>
      </c>
      <c r="O284" s="174">
        <f>ROUND(E284*N284,2)</f>
        <v>0</v>
      </c>
      <c r="P284" s="174">
        <v>0</v>
      </c>
      <c r="Q284" s="174">
        <f>ROUND(E284*P284,2)</f>
        <v>0</v>
      </c>
      <c r="R284" s="174" t="s">
        <v>374</v>
      </c>
      <c r="S284" s="174" t="s">
        <v>133</v>
      </c>
      <c r="T284" s="175" t="s">
        <v>133</v>
      </c>
      <c r="U284" s="157">
        <v>1.5669999999999999</v>
      </c>
      <c r="V284" s="157">
        <f>ROUND(E284*U284,2)</f>
        <v>0.02</v>
      </c>
      <c r="W284" s="157"/>
      <c r="X284" s="157" t="s">
        <v>369</v>
      </c>
      <c r="Y284" s="148"/>
      <c r="Z284" s="148"/>
      <c r="AA284" s="148"/>
      <c r="AB284" s="148"/>
      <c r="AC284" s="148"/>
      <c r="AD284" s="148"/>
      <c r="AE284" s="148"/>
      <c r="AF284" s="148"/>
      <c r="AG284" s="148" t="s">
        <v>370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291" t="s">
        <v>379</v>
      </c>
      <c r="D285" s="292"/>
      <c r="E285" s="292"/>
      <c r="F285" s="292"/>
      <c r="G285" s="292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137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x14ac:dyDescent="0.2">
      <c r="A286" s="163" t="s">
        <v>127</v>
      </c>
      <c r="B286" s="164" t="s">
        <v>89</v>
      </c>
      <c r="C286" s="185" t="s">
        <v>90</v>
      </c>
      <c r="D286" s="165"/>
      <c r="E286" s="166"/>
      <c r="F286" s="167"/>
      <c r="G286" s="167">
        <f>SUMIF(AG287:AG304,"&lt;&gt;NOR",G287:G304)</f>
        <v>0</v>
      </c>
      <c r="H286" s="167"/>
      <c r="I286" s="167">
        <f>SUM(I287:I304)</f>
        <v>0</v>
      </c>
      <c r="J286" s="167"/>
      <c r="K286" s="167">
        <f>SUM(K287:K304)</f>
        <v>0</v>
      </c>
      <c r="L286" s="167"/>
      <c r="M286" s="167">
        <f>SUM(M287:M304)</f>
        <v>0</v>
      </c>
      <c r="N286" s="167"/>
      <c r="O286" s="167">
        <f>SUM(O287:O304)</f>
        <v>0.12</v>
      </c>
      <c r="P286" s="167"/>
      <c r="Q286" s="167">
        <f>SUM(Q287:Q304)</f>
        <v>0</v>
      </c>
      <c r="R286" s="167"/>
      <c r="S286" s="167"/>
      <c r="T286" s="168"/>
      <c r="U286" s="162"/>
      <c r="V286" s="162">
        <f>SUM(V287:V304)</f>
        <v>4.3600000000000003</v>
      </c>
      <c r="W286" s="162"/>
      <c r="X286" s="162"/>
      <c r="AG286" t="s">
        <v>128</v>
      </c>
    </row>
    <row r="287" spans="1:60" ht="22.5" outlineLevel="1" x14ac:dyDescent="0.2">
      <c r="A287" s="169">
        <v>47</v>
      </c>
      <c r="B287" s="170" t="s">
        <v>380</v>
      </c>
      <c r="C287" s="186" t="s">
        <v>381</v>
      </c>
      <c r="D287" s="171" t="s">
        <v>194</v>
      </c>
      <c r="E287" s="172">
        <v>10.199999999999999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74">
        <v>3.3E-4</v>
      </c>
      <c r="O287" s="174">
        <f>ROUND(E287*N287,2)</f>
        <v>0</v>
      </c>
      <c r="P287" s="174">
        <v>0</v>
      </c>
      <c r="Q287" s="174">
        <f>ROUND(E287*P287,2)</f>
        <v>0</v>
      </c>
      <c r="R287" s="174" t="s">
        <v>374</v>
      </c>
      <c r="S287" s="174" t="s">
        <v>133</v>
      </c>
      <c r="T287" s="175" t="s">
        <v>133</v>
      </c>
      <c r="U287" s="157">
        <v>2.75E-2</v>
      </c>
      <c r="V287" s="157">
        <f>ROUND(E287*U287,2)</f>
        <v>0.28000000000000003</v>
      </c>
      <c r="W287" s="157"/>
      <c r="X287" s="157" t="s">
        <v>134</v>
      </c>
      <c r="Y287" s="148"/>
      <c r="Z287" s="148"/>
      <c r="AA287" s="148"/>
      <c r="AB287" s="148"/>
      <c r="AC287" s="148"/>
      <c r="AD287" s="148"/>
      <c r="AE287" s="148"/>
      <c r="AF287" s="148"/>
      <c r="AG287" s="148" t="s">
        <v>135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7" t="s">
        <v>144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139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7" t="s">
        <v>146</v>
      </c>
      <c r="D289" s="158"/>
      <c r="E289" s="159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139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7" t="s">
        <v>321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139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7" t="s">
        <v>382</v>
      </c>
      <c r="D291" s="158"/>
      <c r="E291" s="159">
        <v>10.199999999999999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139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ht="22.5" outlineLevel="1" x14ac:dyDescent="0.2">
      <c r="A292" s="169">
        <v>48</v>
      </c>
      <c r="B292" s="170" t="s">
        <v>383</v>
      </c>
      <c r="C292" s="186" t="s">
        <v>384</v>
      </c>
      <c r="D292" s="171" t="s">
        <v>194</v>
      </c>
      <c r="E292" s="172">
        <v>10.199999999999999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74">
        <v>6.9999999999999999E-4</v>
      </c>
      <c r="O292" s="174">
        <f>ROUND(E292*N292,2)</f>
        <v>0.01</v>
      </c>
      <c r="P292" s="174">
        <v>0</v>
      </c>
      <c r="Q292" s="174">
        <f>ROUND(E292*P292,2)</f>
        <v>0</v>
      </c>
      <c r="R292" s="174" t="s">
        <v>374</v>
      </c>
      <c r="S292" s="174" t="s">
        <v>133</v>
      </c>
      <c r="T292" s="175" t="s">
        <v>133</v>
      </c>
      <c r="U292" s="157">
        <v>0.4</v>
      </c>
      <c r="V292" s="157">
        <f>ROUND(E292*U292,2)</f>
        <v>4.08</v>
      </c>
      <c r="W292" s="157"/>
      <c r="X292" s="157" t="s">
        <v>134</v>
      </c>
      <c r="Y292" s="148"/>
      <c r="Z292" s="148"/>
      <c r="AA292" s="148"/>
      <c r="AB292" s="148"/>
      <c r="AC292" s="148"/>
      <c r="AD292" s="148"/>
      <c r="AE292" s="148"/>
      <c r="AF292" s="148"/>
      <c r="AG292" s="148" t="s">
        <v>135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7" t="s">
        <v>144</v>
      </c>
      <c r="D293" s="158"/>
      <c r="E293" s="159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139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7" t="s">
        <v>146</v>
      </c>
      <c r="D294" s="158"/>
      <c r="E294" s="159"/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139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7" t="s">
        <v>321</v>
      </c>
      <c r="D295" s="158"/>
      <c r="E295" s="159"/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139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7" t="s">
        <v>382</v>
      </c>
      <c r="D296" s="158"/>
      <c r="E296" s="159">
        <v>10.199999999999999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139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69">
        <v>49</v>
      </c>
      <c r="B297" s="170" t="s">
        <v>385</v>
      </c>
      <c r="C297" s="186" t="s">
        <v>386</v>
      </c>
      <c r="D297" s="171" t="s">
        <v>387</v>
      </c>
      <c r="E297" s="172">
        <v>1</v>
      </c>
      <c r="F297" s="173"/>
      <c r="G297" s="174">
        <f>ROUND(E297*F297,2)</f>
        <v>0</v>
      </c>
      <c r="H297" s="173"/>
      <c r="I297" s="174">
        <f>ROUND(E297*H297,2)</f>
        <v>0</v>
      </c>
      <c r="J297" s="173"/>
      <c r="K297" s="174">
        <f>ROUND(E297*J297,2)</f>
        <v>0</v>
      </c>
      <c r="L297" s="174">
        <v>21</v>
      </c>
      <c r="M297" s="174">
        <f>G297*(1+L297/100)</f>
        <v>0</v>
      </c>
      <c r="N297" s="174">
        <v>0</v>
      </c>
      <c r="O297" s="174">
        <f>ROUND(E297*N297,2)</f>
        <v>0</v>
      </c>
      <c r="P297" s="174">
        <v>0</v>
      </c>
      <c r="Q297" s="174">
        <f>ROUND(E297*P297,2)</f>
        <v>0</v>
      </c>
      <c r="R297" s="174"/>
      <c r="S297" s="174" t="s">
        <v>227</v>
      </c>
      <c r="T297" s="175" t="s">
        <v>228</v>
      </c>
      <c r="U297" s="157">
        <v>0</v>
      </c>
      <c r="V297" s="157">
        <f>ROUND(E297*U297,2)</f>
        <v>0</v>
      </c>
      <c r="W297" s="157"/>
      <c r="X297" s="157" t="s">
        <v>134</v>
      </c>
      <c r="Y297" s="148"/>
      <c r="Z297" s="148"/>
      <c r="AA297" s="148"/>
      <c r="AB297" s="148"/>
      <c r="AC297" s="148"/>
      <c r="AD297" s="148"/>
      <c r="AE297" s="148"/>
      <c r="AF297" s="148"/>
      <c r="AG297" s="148" t="s">
        <v>135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300" t="s">
        <v>388</v>
      </c>
      <c r="D298" s="301"/>
      <c r="E298" s="301"/>
      <c r="F298" s="301"/>
      <c r="G298" s="301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205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ht="22.5" outlineLevel="1" x14ac:dyDescent="0.2">
      <c r="A299" s="169">
        <v>50</v>
      </c>
      <c r="B299" s="170" t="s">
        <v>389</v>
      </c>
      <c r="C299" s="186" t="s">
        <v>390</v>
      </c>
      <c r="D299" s="171" t="s">
        <v>194</v>
      </c>
      <c r="E299" s="172">
        <v>11.22</v>
      </c>
      <c r="F299" s="173"/>
      <c r="G299" s="174">
        <f>ROUND(E299*F299,2)</f>
        <v>0</v>
      </c>
      <c r="H299" s="173"/>
      <c r="I299" s="174">
        <f>ROUND(E299*H299,2)</f>
        <v>0</v>
      </c>
      <c r="J299" s="173"/>
      <c r="K299" s="174">
        <f>ROUND(E299*J299,2)</f>
        <v>0</v>
      </c>
      <c r="L299" s="174">
        <v>21</v>
      </c>
      <c r="M299" s="174">
        <f>G299*(1+L299/100)</f>
        <v>0</v>
      </c>
      <c r="N299" s="174">
        <v>5.4999999999999997E-3</v>
      </c>
      <c r="O299" s="174">
        <f>ROUND(E299*N299,2)</f>
        <v>0.06</v>
      </c>
      <c r="P299" s="174">
        <v>0</v>
      </c>
      <c r="Q299" s="174">
        <f>ROUND(E299*P299,2)</f>
        <v>0</v>
      </c>
      <c r="R299" s="174" t="s">
        <v>299</v>
      </c>
      <c r="S299" s="174" t="s">
        <v>133</v>
      </c>
      <c r="T299" s="175" t="s">
        <v>133</v>
      </c>
      <c r="U299" s="157">
        <v>0</v>
      </c>
      <c r="V299" s="157">
        <f>ROUND(E299*U299,2)</f>
        <v>0</v>
      </c>
      <c r="W299" s="157"/>
      <c r="X299" s="157" t="s">
        <v>229</v>
      </c>
      <c r="Y299" s="148"/>
      <c r="Z299" s="148"/>
      <c r="AA299" s="148"/>
      <c r="AB299" s="148"/>
      <c r="AC299" s="148"/>
      <c r="AD299" s="148"/>
      <c r="AE299" s="148"/>
      <c r="AF299" s="148"/>
      <c r="AG299" s="148" t="s">
        <v>230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7" t="s">
        <v>391</v>
      </c>
      <c r="D300" s="158"/>
      <c r="E300" s="159">
        <v>10.199999999999999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139</v>
      </c>
      <c r="AH300" s="148">
        <v>5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8" t="s">
        <v>392</v>
      </c>
      <c r="D301" s="160"/>
      <c r="E301" s="161">
        <v>1.02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139</v>
      </c>
      <c r="AH301" s="148">
        <v>4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ht="22.5" outlineLevel="1" x14ac:dyDescent="0.2">
      <c r="A302" s="169">
        <v>51</v>
      </c>
      <c r="B302" s="170" t="s">
        <v>393</v>
      </c>
      <c r="C302" s="186" t="s">
        <v>394</v>
      </c>
      <c r="D302" s="171" t="s">
        <v>194</v>
      </c>
      <c r="E302" s="172">
        <v>11.22</v>
      </c>
      <c r="F302" s="173"/>
      <c r="G302" s="174">
        <f>ROUND(E302*F302,2)</f>
        <v>0</v>
      </c>
      <c r="H302" s="173"/>
      <c r="I302" s="174">
        <f>ROUND(E302*H302,2)</f>
        <v>0</v>
      </c>
      <c r="J302" s="173"/>
      <c r="K302" s="174">
        <f>ROUND(E302*J302,2)</f>
        <v>0</v>
      </c>
      <c r="L302" s="174">
        <v>21</v>
      </c>
      <c r="M302" s="174">
        <f>G302*(1+L302/100)</f>
        <v>0</v>
      </c>
      <c r="N302" s="174">
        <v>4.5999999999999999E-3</v>
      </c>
      <c r="O302" s="174">
        <f>ROUND(E302*N302,2)</f>
        <v>0.05</v>
      </c>
      <c r="P302" s="174">
        <v>0</v>
      </c>
      <c r="Q302" s="174">
        <f>ROUND(E302*P302,2)</f>
        <v>0</v>
      </c>
      <c r="R302" s="174" t="s">
        <v>299</v>
      </c>
      <c r="S302" s="174" t="s">
        <v>133</v>
      </c>
      <c r="T302" s="175" t="s">
        <v>133</v>
      </c>
      <c r="U302" s="157">
        <v>0</v>
      </c>
      <c r="V302" s="157">
        <f>ROUND(E302*U302,2)</f>
        <v>0</v>
      </c>
      <c r="W302" s="157"/>
      <c r="X302" s="157" t="s">
        <v>229</v>
      </c>
      <c r="Y302" s="148"/>
      <c r="Z302" s="148"/>
      <c r="AA302" s="148"/>
      <c r="AB302" s="148"/>
      <c r="AC302" s="148"/>
      <c r="AD302" s="148"/>
      <c r="AE302" s="148"/>
      <c r="AF302" s="148"/>
      <c r="AG302" s="148" t="s">
        <v>230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7" t="s">
        <v>391</v>
      </c>
      <c r="D303" s="158"/>
      <c r="E303" s="159">
        <v>10.199999999999999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139</v>
      </c>
      <c r="AH303" s="148">
        <v>5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8" t="s">
        <v>392</v>
      </c>
      <c r="D304" s="160"/>
      <c r="E304" s="161">
        <v>1.02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139</v>
      </c>
      <c r="AH304" s="148">
        <v>4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x14ac:dyDescent="0.2">
      <c r="A305" s="163" t="s">
        <v>127</v>
      </c>
      <c r="B305" s="164" t="s">
        <v>91</v>
      </c>
      <c r="C305" s="185" t="s">
        <v>92</v>
      </c>
      <c r="D305" s="165"/>
      <c r="E305" s="166"/>
      <c r="F305" s="167"/>
      <c r="G305" s="167">
        <f>SUMIF(AG306:AG323,"&lt;&gt;NOR",G306:G323)</f>
        <v>0</v>
      </c>
      <c r="H305" s="167"/>
      <c r="I305" s="167">
        <f>SUM(I306:I323)</f>
        <v>0</v>
      </c>
      <c r="J305" s="167"/>
      <c r="K305" s="167">
        <f>SUM(K306:K323)</f>
        <v>0</v>
      </c>
      <c r="L305" s="167"/>
      <c r="M305" s="167">
        <f>SUM(M306:M323)</f>
        <v>0</v>
      </c>
      <c r="N305" s="167"/>
      <c r="O305" s="167">
        <f>SUM(O306:O323)</f>
        <v>0.28000000000000003</v>
      </c>
      <c r="P305" s="167"/>
      <c r="Q305" s="167">
        <f>SUM(Q306:Q323)</f>
        <v>0</v>
      </c>
      <c r="R305" s="167"/>
      <c r="S305" s="167"/>
      <c r="T305" s="168"/>
      <c r="U305" s="162"/>
      <c r="V305" s="162">
        <f>SUM(V306:V323)</f>
        <v>12.48</v>
      </c>
      <c r="W305" s="162"/>
      <c r="X305" s="162"/>
      <c r="AG305" t="s">
        <v>128</v>
      </c>
    </row>
    <row r="306" spans="1:60" ht="22.5" outlineLevel="1" x14ac:dyDescent="0.2">
      <c r="A306" s="169">
        <v>52</v>
      </c>
      <c r="B306" s="170" t="s">
        <v>395</v>
      </c>
      <c r="C306" s="186" t="s">
        <v>396</v>
      </c>
      <c r="D306" s="171" t="s">
        <v>194</v>
      </c>
      <c r="E306" s="172">
        <v>11.22</v>
      </c>
      <c r="F306" s="173"/>
      <c r="G306" s="174">
        <f>ROUND(E306*F306,2)</f>
        <v>0</v>
      </c>
      <c r="H306" s="173"/>
      <c r="I306" s="174">
        <f>ROUND(E306*H306,2)</f>
        <v>0</v>
      </c>
      <c r="J306" s="173"/>
      <c r="K306" s="174">
        <f>ROUND(E306*J306,2)</f>
        <v>0</v>
      </c>
      <c r="L306" s="174">
        <v>21</v>
      </c>
      <c r="M306" s="174">
        <f>G306*(1+L306/100)</f>
        <v>0</v>
      </c>
      <c r="N306" s="174">
        <v>2.7999999999999998E-4</v>
      </c>
      <c r="O306" s="174">
        <f>ROUND(E306*N306,2)</f>
        <v>0</v>
      </c>
      <c r="P306" s="174">
        <v>0</v>
      </c>
      <c r="Q306" s="174">
        <f>ROUND(E306*P306,2)</f>
        <v>0</v>
      </c>
      <c r="R306" s="174" t="s">
        <v>397</v>
      </c>
      <c r="S306" s="174" t="s">
        <v>133</v>
      </c>
      <c r="T306" s="175" t="s">
        <v>133</v>
      </c>
      <c r="U306" s="157">
        <v>0.57999999999999996</v>
      </c>
      <c r="V306" s="157">
        <f>ROUND(E306*U306,2)</f>
        <v>6.51</v>
      </c>
      <c r="W306" s="157"/>
      <c r="X306" s="157" t="s">
        <v>134</v>
      </c>
      <c r="Y306" s="148"/>
      <c r="Z306" s="148"/>
      <c r="AA306" s="148"/>
      <c r="AB306" s="148"/>
      <c r="AC306" s="148"/>
      <c r="AD306" s="148"/>
      <c r="AE306" s="148"/>
      <c r="AF306" s="148"/>
      <c r="AG306" s="148" t="s">
        <v>135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7" t="s">
        <v>144</v>
      </c>
      <c r="D307" s="158"/>
      <c r="E307" s="159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139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7" t="s">
        <v>146</v>
      </c>
      <c r="D308" s="158"/>
      <c r="E308" s="159"/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139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87" t="s">
        <v>321</v>
      </c>
      <c r="D309" s="158"/>
      <c r="E309" s="159"/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139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7" t="s">
        <v>398</v>
      </c>
      <c r="D310" s="158"/>
      <c r="E310" s="159">
        <v>11.22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139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ht="22.5" outlineLevel="1" x14ac:dyDescent="0.2">
      <c r="A311" s="169">
        <v>53</v>
      </c>
      <c r="B311" s="170" t="s">
        <v>399</v>
      </c>
      <c r="C311" s="186" t="s">
        <v>400</v>
      </c>
      <c r="D311" s="171" t="s">
        <v>279</v>
      </c>
      <c r="E311" s="172">
        <v>28.05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74">
        <v>2.7999999999999998E-4</v>
      </c>
      <c r="O311" s="174">
        <f>ROUND(E311*N311,2)</f>
        <v>0.01</v>
      </c>
      <c r="P311" s="174">
        <v>0</v>
      </c>
      <c r="Q311" s="174">
        <f>ROUND(E311*P311,2)</f>
        <v>0</v>
      </c>
      <c r="R311" s="174" t="s">
        <v>397</v>
      </c>
      <c r="S311" s="174" t="s">
        <v>133</v>
      </c>
      <c r="T311" s="175" t="s">
        <v>133</v>
      </c>
      <c r="U311" s="157">
        <v>0.19</v>
      </c>
      <c r="V311" s="157">
        <f>ROUND(E311*U311,2)</f>
        <v>5.33</v>
      </c>
      <c r="W311" s="157"/>
      <c r="X311" s="157" t="s">
        <v>134</v>
      </c>
      <c r="Y311" s="148"/>
      <c r="Z311" s="148"/>
      <c r="AA311" s="148"/>
      <c r="AB311" s="148"/>
      <c r="AC311" s="148"/>
      <c r="AD311" s="148"/>
      <c r="AE311" s="148"/>
      <c r="AF311" s="148"/>
      <c r="AG311" s="148" t="s">
        <v>135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7" t="s">
        <v>401</v>
      </c>
      <c r="D312" s="158"/>
      <c r="E312" s="159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139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7" t="s">
        <v>402</v>
      </c>
      <c r="D313" s="158"/>
      <c r="E313" s="159">
        <v>28.05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139</v>
      </c>
      <c r="AH313" s="148">
        <v>5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ht="22.5" outlineLevel="1" x14ac:dyDescent="0.2">
      <c r="A314" s="169">
        <v>54</v>
      </c>
      <c r="B314" s="170" t="s">
        <v>403</v>
      </c>
      <c r="C314" s="186" t="s">
        <v>404</v>
      </c>
      <c r="D314" s="171" t="s">
        <v>194</v>
      </c>
      <c r="E314" s="172">
        <v>11.22</v>
      </c>
      <c r="F314" s="173"/>
      <c r="G314" s="174">
        <f>ROUND(E314*F314,2)</f>
        <v>0</v>
      </c>
      <c r="H314" s="173"/>
      <c r="I314" s="174">
        <f>ROUND(E314*H314,2)</f>
        <v>0</v>
      </c>
      <c r="J314" s="173"/>
      <c r="K314" s="174">
        <f>ROUND(E314*J314,2)</f>
        <v>0</v>
      </c>
      <c r="L314" s="174">
        <v>21</v>
      </c>
      <c r="M314" s="174">
        <f>G314*(1+L314/100)</f>
        <v>0</v>
      </c>
      <c r="N314" s="174">
        <v>3.5000000000000001E-3</v>
      </c>
      <c r="O314" s="174">
        <f>ROUND(E314*N314,2)</f>
        <v>0.04</v>
      </c>
      <c r="P314" s="174">
        <v>0</v>
      </c>
      <c r="Q314" s="174">
        <f>ROUND(E314*P314,2)</f>
        <v>0</v>
      </c>
      <c r="R314" s="174" t="s">
        <v>299</v>
      </c>
      <c r="S314" s="174" t="s">
        <v>133</v>
      </c>
      <c r="T314" s="175" t="s">
        <v>133</v>
      </c>
      <c r="U314" s="157">
        <v>0</v>
      </c>
      <c r="V314" s="157">
        <f>ROUND(E314*U314,2)</f>
        <v>0</v>
      </c>
      <c r="W314" s="157"/>
      <c r="X314" s="157" t="s">
        <v>229</v>
      </c>
      <c r="Y314" s="148"/>
      <c r="Z314" s="148"/>
      <c r="AA314" s="148"/>
      <c r="AB314" s="148"/>
      <c r="AC314" s="148"/>
      <c r="AD314" s="148"/>
      <c r="AE314" s="148"/>
      <c r="AF314" s="148"/>
      <c r="AG314" s="148" t="s">
        <v>230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7" t="s">
        <v>144</v>
      </c>
      <c r="D315" s="158"/>
      <c r="E315" s="159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139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7" t="s">
        <v>146</v>
      </c>
      <c r="D316" s="158"/>
      <c r="E316" s="159"/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139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7" t="s">
        <v>321</v>
      </c>
      <c r="D317" s="158"/>
      <c r="E317" s="159"/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139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7" t="s">
        <v>398</v>
      </c>
      <c r="D318" s="158"/>
      <c r="E318" s="159">
        <v>11.22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139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ht="22.5" outlineLevel="1" x14ac:dyDescent="0.2">
      <c r="A319" s="169">
        <v>55</v>
      </c>
      <c r="B319" s="170" t="s">
        <v>405</v>
      </c>
      <c r="C319" s="186" t="s">
        <v>406</v>
      </c>
      <c r="D319" s="171" t="s">
        <v>194</v>
      </c>
      <c r="E319" s="172">
        <v>13.464</v>
      </c>
      <c r="F319" s="173"/>
      <c r="G319" s="174">
        <f>ROUND(E319*F319,2)</f>
        <v>0</v>
      </c>
      <c r="H319" s="173"/>
      <c r="I319" s="174">
        <f>ROUND(E319*H319,2)</f>
        <v>0</v>
      </c>
      <c r="J319" s="173"/>
      <c r="K319" s="174">
        <f>ROUND(E319*J319,2)</f>
        <v>0</v>
      </c>
      <c r="L319" s="174">
        <v>21</v>
      </c>
      <c r="M319" s="174">
        <f>G319*(1+L319/100)</f>
        <v>0</v>
      </c>
      <c r="N319" s="174">
        <v>1.729E-2</v>
      </c>
      <c r="O319" s="174">
        <f>ROUND(E319*N319,2)</f>
        <v>0.23</v>
      </c>
      <c r="P319" s="174">
        <v>0</v>
      </c>
      <c r="Q319" s="174">
        <f>ROUND(E319*P319,2)</f>
        <v>0</v>
      </c>
      <c r="R319" s="174" t="s">
        <v>299</v>
      </c>
      <c r="S319" s="174" t="s">
        <v>133</v>
      </c>
      <c r="T319" s="175" t="s">
        <v>133</v>
      </c>
      <c r="U319" s="157">
        <v>0</v>
      </c>
      <c r="V319" s="157">
        <f>ROUND(E319*U319,2)</f>
        <v>0</v>
      </c>
      <c r="W319" s="157"/>
      <c r="X319" s="157" t="s">
        <v>229</v>
      </c>
      <c r="Y319" s="148"/>
      <c r="Z319" s="148"/>
      <c r="AA319" s="148"/>
      <c r="AB319" s="148"/>
      <c r="AC319" s="148"/>
      <c r="AD319" s="148"/>
      <c r="AE319" s="148"/>
      <c r="AF319" s="148"/>
      <c r="AG319" s="148" t="s">
        <v>230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7" t="s">
        <v>407</v>
      </c>
      <c r="D320" s="158"/>
      <c r="E320" s="159">
        <v>11.22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139</v>
      </c>
      <c r="AH320" s="148">
        <v>5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8" t="s">
        <v>408</v>
      </c>
      <c r="D321" s="160"/>
      <c r="E321" s="161">
        <v>2.2440000000000002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139</v>
      </c>
      <c r="AH321" s="148">
        <v>4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69">
        <v>56</v>
      </c>
      <c r="B322" s="170" t="s">
        <v>409</v>
      </c>
      <c r="C322" s="186" t="s">
        <v>410</v>
      </c>
      <c r="D322" s="171" t="s">
        <v>213</v>
      </c>
      <c r="E322" s="172">
        <v>0.28305999999999998</v>
      </c>
      <c r="F322" s="173"/>
      <c r="G322" s="174">
        <f>ROUND(E322*F322,2)</f>
        <v>0</v>
      </c>
      <c r="H322" s="173"/>
      <c r="I322" s="174">
        <f>ROUND(E322*H322,2)</f>
        <v>0</v>
      </c>
      <c r="J322" s="173"/>
      <c r="K322" s="174">
        <f>ROUND(E322*J322,2)</f>
        <v>0</v>
      </c>
      <c r="L322" s="174">
        <v>21</v>
      </c>
      <c r="M322" s="174">
        <f>G322*(1+L322/100)</f>
        <v>0</v>
      </c>
      <c r="N322" s="174">
        <v>0</v>
      </c>
      <c r="O322" s="174">
        <f>ROUND(E322*N322,2)</f>
        <v>0</v>
      </c>
      <c r="P322" s="174">
        <v>0</v>
      </c>
      <c r="Q322" s="174">
        <f>ROUND(E322*P322,2)</f>
        <v>0</v>
      </c>
      <c r="R322" s="174" t="s">
        <v>397</v>
      </c>
      <c r="S322" s="174" t="s">
        <v>133</v>
      </c>
      <c r="T322" s="175" t="s">
        <v>133</v>
      </c>
      <c r="U322" s="157">
        <v>2.2549999999999999</v>
      </c>
      <c r="V322" s="157">
        <f>ROUND(E322*U322,2)</f>
        <v>0.64</v>
      </c>
      <c r="W322" s="157"/>
      <c r="X322" s="157" t="s">
        <v>369</v>
      </c>
      <c r="Y322" s="148"/>
      <c r="Z322" s="148"/>
      <c r="AA322" s="148"/>
      <c r="AB322" s="148"/>
      <c r="AC322" s="148"/>
      <c r="AD322" s="148"/>
      <c r="AE322" s="148"/>
      <c r="AF322" s="148"/>
      <c r="AG322" s="148" t="s">
        <v>370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291" t="s">
        <v>411</v>
      </c>
      <c r="D323" s="292"/>
      <c r="E323" s="292"/>
      <c r="F323" s="292"/>
      <c r="G323" s="292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137</v>
      </c>
      <c r="AH323" s="148"/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x14ac:dyDescent="0.2">
      <c r="A324" s="163" t="s">
        <v>127</v>
      </c>
      <c r="B324" s="164" t="s">
        <v>93</v>
      </c>
      <c r="C324" s="185" t="s">
        <v>94</v>
      </c>
      <c r="D324" s="165"/>
      <c r="E324" s="166"/>
      <c r="F324" s="167"/>
      <c r="G324" s="167">
        <f>SUMIF(AG325:AG342,"&lt;&gt;NOR",G325:G342)</f>
        <v>0</v>
      </c>
      <c r="H324" s="167"/>
      <c r="I324" s="167">
        <f>SUM(I325:I342)</f>
        <v>0</v>
      </c>
      <c r="J324" s="167"/>
      <c r="K324" s="167">
        <f>SUM(K325:K342)</f>
        <v>0</v>
      </c>
      <c r="L324" s="167"/>
      <c r="M324" s="167">
        <f>SUM(M325:M342)</f>
        <v>0</v>
      </c>
      <c r="N324" s="167"/>
      <c r="O324" s="167">
        <f>SUM(O325:O342)</f>
        <v>3.08</v>
      </c>
      <c r="P324" s="167"/>
      <c r="Q324" s="167">
        <f>SUM(Q325:Q342)</f>
        <v>0</v>
      </c>
      <c r="R324" s="167"/>
      <c r="S324" s="167"/>
      <c r="T324" s="168"/>
      <c r="U324" s="162"/>
      <c r="V324" s="162">
        <f>SUM(V325:V342)</f>
        <v>90.61</v>
      </c>
      <c r="W324" s="162"/>
      <c r="X324" s="162"/>
      <c r="AG324" t="s">
        <v>128</v>
      </c>
    </row>
    <row r="325" spans="1:60" outlineLevel="1" x14ac:dyDescent="0.2">
      <c r="A325" s="169">
        <v>57</v>
      </c>
      <c r="B325" s="170" t="s">
        <v>412</v>
      </c>
      <c r="C325" s="186" t="s">
        <v>413</v>
      </c>
      <c r="D325" s="171" t="s">
        <v>414</v>
      </c>
      <c r="E325" s="172">
        <v>2678.6586000000002</v>
      </c>
      <c r="F325" s="173"/>
      <c r="G325" s="174">
        <f>ROUND(E325*F325,2)</f>
        <v>0</v>
      </c>
      <c r="H325" s="173"/>
      <c r="I325" s="174">
        <f>ROUND(E325*H325,2)</f>
        <v>0</v>
      </c>
      <c r="J325" s="173"/>
      <c r="K325" s="174">
        <f>ROUND(E325*J325,2)</f>
        <v>0</v>
      </c>
      <c r="L325" s="174">
        <v>21</v>
      </c>
      <c r="M325" s="174">
        <f>G325*(1+L325/100)</f>
        <v>0</v>
      </c>
      <c r="N325" s="174">
        <v>5.0000000000000002E-5</v>
      </c>
      <c r="O325" s="174">
        <f>ROUND(E325*N325,2)</f>
        <v>0.13</v>
      </c>
      <c r="P325" s="174">
        <v>0</v>
      </c>
      <c r="Q325" s="174">
        <f>ROUND(E325*P325,2)</f>
        <v>0</v>
      </c>
      <c r="R325" s="174" t="s">
        <v>415</v>
      </c>
      <c r="S325" s="174" t="s">
        <v>133</v>
      </c>
      <c r="T325" s="175" t="s">
        <v>133</v>
      </c>
      <c r="U325" s="157">
        <v>0.03</v>
      </c>
      <c r="V325" s="157">
        <f>ROUND(E325*U325,2)</f>
        <v>80.36</v>
      </c>
      <c r="W325" s="157"/>
      <c r="X325" s="157" t="s">
        <v>134</v>
      </c>
      <c r="Y325" s="148"/>
      <c r="Z325" s="148"/>
      <c r="AA325" s="148"/>
      <c r="AB325" s="148"/>
      <c r="AC325" s="148"/>
      <c r="AD325" s="148"/>
      <c r="AE325" s="148"/>
      <c r="AF325" s="148"/>
      <c r="AG325" s="148" t="s">
        <v>135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7" t="s">
        <v>320</v>
      </c>
      <c r="D326" s="158"/>
      <c r="E326" s="159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139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7" t="s">
        <v>362</v>
      </c>
      <c r="D327" s="158"/>
      <c r="E327" s="159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139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7" t="s">
        <v>416</v>
      </c>
      <c r="D328" s="158"/>
      <c r="E328" s="159">
        <v>582.57600000000002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139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7" t="s">
        <v>417</v>
      </c>
      <c r="D329" s="158"/>
      <c r="E329" s="159">
        <v>495.28500000000003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139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7" t="s">
        <v>418</v>
      </c>
      <c r="D330" s="158"/>
      <c r="E330" s="159">
        <v>809.61159999999995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139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7" t="s">
        <v>419</v>
      </c>
      <c r="D331" s="158"/>
      <c r="E331" s="159">
        <v>309.60000000000002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139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7" t="s">
        <v>420</v>
      </c>
      <c r="D332" s="158"/>
      <c r="E332" s="159">
        <v>144.126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139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7" t="s">
        <v>421</v>
      </c>
      <c r="D333" s="158"/>
      <c r="E333" s="159">
        <v>202.4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139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7" t="s">
        <v>422</v>
      </c>
      <c r="D334" s="158"/>
      <c r="E334" s="159">
        <v>101.14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139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7" t="s">
        <v>423</v>
      </c>
      <c r="D335" s="158"/>
      <c r="E335" s="159">
        <v>33.92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139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69">
        <v>58</v>
      </c>
      <c r="B336" s="170" t="s">
        <v>424</v>
      </c>
      <c r="C336" s="186" t="s">
        <v>425</v>
      </c>
      <c r="D336" s="171" t="s">
        <v>414</v>
      </c>
      <c r="E336" s="172">
        <v>2678.6586000000002</v>
      </c>
      <c r="F336" s="173"/>
      <c r="G336" s="174">
        <f>ROUND(E336*F336,2)</f>
        <v>0</v>
      </c>
      <c r="H336" s="173"/>
      <c r="I336" s="174">
        <f>ROUND(E336*H336,2)</f>
        <v>0</v>
      </c>
      <c r="J336" s="173"/>
      <c r="K336" s="174">
        <f>ROUND(E336*J336,2)</f>
        <v>0</v>
      </c>
      <c r="L336" s="174">
        <v>21</v>
      </c>
      <c r="M336" s="174">
        <f>G336*(1+L336/100)</f>
        <v>0</v>
      </c>
      <c r="N336" s="174">
        <v>0</v>
      </c>
      <c r="O336" s="174">
        <f>ROUND(E336*N336,2)</f>
        <v>0</v>
      </c>
      <c r="P336" s="174">
        <v>0</v>
      </c>
      <c r="Q336" s="174">
        <f>ROUND(E336*P336,2)</f>
        <v>0</v>
      </c>
      <c r="R336" s="174" t="s">
        <v>299</v>
      </c>
      <c r="S336" s="174" t="s">
        <v>133</v>
      </c>
      <c r="T336" s="175" t="s">
        <v>133</v>
      </c>
      <c r="U336" s="157">
        <v>0</v>
      </c>
      <c r="V336" s="157">
        <f>ROUND(E336*U336,2)</f>
        <v>0</v>
      </c>
      <c r="W336" s="157"/>
      <c r="X336" s="157" t="s">
        <v>229</v>
      </c>
      <c r="Y336" s="148"/>
      <c r="Z336" s="148"/>
      <c r="AA336" s="148"/>
      <c r="AB336" s="148"/>
      <c r="AC336" s="148"/>
      <c r="AD336" s="148"/>
      <c r="AE336" s="148"/>
      <c r="AF336" s="148"/>
      <c r="AG336" s="148" t="s">
        <v>230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7" t="s">
        <v>426</v>
      </c>
      <c r="D337" s="158"/>
      <c r="E337" s="159">
        <v>2678.6586000000002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139</v>
      </c>
      <c r="AH337" s="148">
        <v>5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69">
        <v>59</v>
      </c>
      <c r="B338" s="170" t="s">
        <v>427</v>
      </c>
      <c r="C338" s="186" t="s">
        <v>428</v>
      </c>
      <c r="D338" s="171" t="s">
        <v>414</v>
      </c>
      <c r="E338" s="172">
        <v>2946.5244600000001</v>
      </c>
      <c r="F338" s="173"/>
      <c r="G338" s="174">
        <f>ROUND(E338*F338,2)</f>
        <v>0</v>
      </c>
      <c r="H338" s="173"/>
      <c r="I338" s="174">
        <f>ROUND(E338*H338,2)</f>
        <v>0</v>
      </c>
      <c r="J338" s="173"/>
      <c r="K338" s="174">
        <f>ROUND(E338*J338,2)</f>
        <v>0</v>
      </c>
      <c r="L338" s="174">
        <v>21</v>
      </c>
      <c r="M338" s="174">
        <f>G338*(1+L338/100)</f>
        <v>0</v>
      </c>
      <c r="N338" s="174">
        <v>1E-3</v>
      </c>
      <c r="O338" s="174">
        <f>ROUND(E338*N338,2)</f>
        <v>2.95</v>
      </c>
      <c r="P338" s="174">
        <v>0</v>
      </c>
      <c r="Q338" s="174">
        <f>ROUND(E338*P338,2)</f>
        <v>0</v>
      </c>
      <c r="R338" s="174" t="s">
        <v>299</v>
      </c>
      <c r="S338" s="174" t="s">
        <v>133</v>
      </c>
      <c r="T338" s="175" t="s">
        <v>228</v>
      </c>
      <c r="U338" s="157">
        <v>0</v>
      </c>
      <c r="V338" s="157">
        <f>ROUND(E338*U338,2)</f>
        <v>0</v>
      </c>
      <c r="W338" s="157"/>
      <c r="X338" s="157" t="s">
        <v>229</v>
      </c>
      <c r="Y338" s="148"/>
      <c r="Z338" s="148"/>
      <c r="AA338" s="148"/>
      <c r="AB338" s="148"/>
      <c r="AC338" s="148"/>
      <c r="AD338" s="148"/>
      <c r="AE338" s="148"/>
      <c r="AF338" s="148"/>
      <c r="AG338" s="148" t="s">
        <v>230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7" t="s">
        <v>426</v>
      </c>
      <c r="D339" s="158"/>
      <c r="E339" s="159">
        <v>2678.6586000000002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139</v>
      </c>
      <c r="AH339" s="148">
        <v>5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8" t="s">
        <v>392</v>
      </c>
      <c r="D340" s="160"/>
      <c r="E340" s="161">
        <v>267.86586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139</v>
      </c>
      <c r="AH340" s="148">
        <v>4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69">
        <v>60</v>
      </c>
      <c r="B341" s="170" t="s">
        <v>429</v>
      </c>
      <c r="C341" s="186" t="s">
        <v>430</v>
      </c>
      <c r="D341" s="171" t="s">
        <v>213</v>
      </c>
      <c r="E341" s="172">
        <v>3.08046</v>
      </c>
      <c r="F341" s="173"/>
      <c r="G341" s="174">
        <f>ROUND(E341*F341,2)</f>
        <v>0</v>
      </c>
      <c r="H341" s="173"/>
      <c r="I341" s="174">
        <f>ROUND(E341*H341,2)</f>
        <v>0</v>
      </c>
      <c r="J341" s="173"/>
      <c r="K341" s="174">
        <f>ROUND(E341*J341,2)</f>
        <v>0</v>
      </c>
      <c r="L341" s="174">
        <v>21</v>
      </c>
      <c r="M341" s="174">
        <f>G341*(1+L341/100)</f>
        <v>0</v>
      </c>
      <c r="N341" s="174">
        <v>0</v>
      </c>
      <c r="O341" s="174">
        <f>ROUND(E341*N341,2)</f>
        <v>0</v>
      </c>
      <c r="P341" s="174">
        <v>0</v>
      </c>
      <c r="Q341" s="174">
        <f>ROUND(E341*P341,2)</f>
        <v>0</v>
      </c>
      <c r="R341" s="174" t="s">
        <v>415</v>
      </c>
      <c r="S341" s="174" t="s">
        <v>133</v>
      </c>
      <c r="T341" s="175" t="s">
        <v>133</v>
      </c>
      <c r="U341" s="157">
        <v>3.327</v>
      </c>
      <c r="V341" s="157">
        <f>ROUND(E341*U341,2)</f>
        <v>10.25</v>
      </c>
      <c r="W341" s="157"/>
      <c r="X341" s="157" t="s">
        <v>369</v>
      </c>
      <c r="Y341" s="148"/>
      <c r="Z341" s="148"/>
      <c r="AA341" s="148"/>
      <c r="AB341" s="148"/>
      <c r="AC341" s="148"/>
      <c r="AD341" s="148"/>
      <c r="AE341" s="148"/>
      <c r="AF341" s="148"/>
      <c r="AG341" s="148" t="s">
        <v>370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291" t="s">
        <v>411</v>
      </c>
      <c r="D342" s="292"/>
      <c r="E342" s="292"/>
      <c r="F342" s="292"/>
      <c r="G342" s="292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137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x14ac:dyDescent="0.2">
      <c r="A343" s="163" t="s">
        <v>127</v>
      </c>
      <c r="B343" s="164" t="s">
        <v>95</v>
      </c>
      <c r="C343" s="185" t="s">
        <v>96</v>
      </c>
      <c r="D343" s="165"/>
      <c r="E343" s="166"/>
      <c r="F343" s="167"/>
      <c r="G343" s="167">
        <f>SUMIF(AG344:AG351,"&lt;&gt;NOR",G344:G351)</f>
        <v>0</v>
      </c>
      <c r="H343" s="167"/>
      <c r="I343" s="167">
        <f>SUM(I344:I351)</f>
        <v>0</v>
      </c>
      <c r="J343" s="167"/>
      <c r="K343" s="167">
        <f>SUM(K344:K351)</f>
        <v>0</v>
      </c>
      <c r="L343" s="167"/>
      <c r="M343" s="167">
        <f>SUM(M344:M351)</f>
        <v>0</v>
      </c>
      <c r="N343" s="167"/>
      <c r="O343" s="167">
        <f>SUM(O344:O351)</f>
        <v>0.06</v>
      </c>
      <c r="P343" s="167"/>
      <c r="Q343" s="167">
        <f>SUM(Q344:Q351)</f>
        <v>0</v>
      </c>
      <c r="R343" s="167"/>
      <c r="S343" s="167"/>
      <c r="T343" s="168"/>
      <c r="U343" s="162"/>
      <c r="V343" s="162">
        <f>SUM(V344:V351)</f>
        <v>3.88</v>
      </c>
      <c r="W343" s="162"/>
      <c r="X343" s="162"/>
      <c r="AG343" t="s">
        <v>128</v>
      </c>
    </row>
    <row r="344" spans="1:60" ht="22.5" outlineLevel="1" x14ac:dyDescent="0.2">
      <c r="A344" s="169">
        <v>61</v>
      </c>
      <c r="B344" s="170" t="s">
        <v>431</v>
      </c>
      <c r="C344" s="186" t="s">
        <v>432</v>
      </c>
      <c r="D344" s="171" t="s">
        <v>194</v>
      </c>
      <c r="E344" s="172">
        <v>6</v>
      </c>
      <c r="F344" s="173"/>
      <c r="G344" s="174">
        <f>ROUND(E344*F344,2)</f>
        <v>0</v>
      </c>
      <c r="H344" s="173"/>
      <c r="I344" s="174">
        <f>ROUND(E344*H344,2)</f>
        <v>0</v>
      </c>
      <c r="J344" s="173"/>
      <c r="K344" s="174">
        <f>ROUND(E344*J344,2)</f>
        <v>0</v>
      </c>
      <c r="L344" s="174">
        <v>21</v>
      </c>
      <c r="M344" s="174">
        <f>G344*(1+L344/100)</f>
        <v>0</v>
      </c>
      <c r="N344" s="174">
        <v>1.0710000000000001E-2</v>
      </c>
      <c r="O344" s="174">
        <f>ROUND(E344*N344,2)</f>
        <v>0.06</v>
      </c>
      <c r="P344" s="174">
        <v>0</v>
      </c>
      <c r="Q344" s="174">
        <f>ROUND(E344*P344,2)</f>
        <v>0</v>
      </c>
      <c r="R344" s="174" t="s">
        <v>433</v>
      </c>
      <c r="S344" s="174" t="s">
        <v>133</v>
      </c>
      <c r="T344" s="175" t="s">
        <v>133</v>
      </c>
      <c r="U344" s="157">
        <v>0.63</v>
      </c>
      <c r="V344" s="157">
        <f>ROUND(E344*U344,2)</f>
        <v>3.78</v>
      </c>
      <c r="W344" s="157"/>
      <c r="X344" s="157" t="s">
        <v>134</v>
      </c>
      <c r="Y344" s="148"/>
      <c r="Z344" s="148"/>
      <c r="AA344" s="148"/>
      <c r="AB344" s="148"/>
      <c r="AC344" s="148"/>
      <c r="AD344" s="148"/>
      <c r="AE344" s="148"/>
      <c r="AF344" s="148"/>
      <c r="AG344" s="148" t="s">
        <v>135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300" t="s">
        <v>434</v>
      </c>
      <c r="D345" s="301"/>
      <c r="E345" s="301"/>
      <c r="F345" s="301"/>
      <c r="G345" s="301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205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7" t="s">
        <v>144</v>
      </c>
      <c r="D346" s="158"/>
      <c r="E346" s="159"/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139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7" t="s">
        <v>146</v>
      </c>
      <c r="D347" s="158"/>
      <c r="E347" s="159"/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139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7" t="s">
        <v>309</v>
      </c>
      <c r="D348" s="158"/>
      <c r="E348" s="159"/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139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7" t="s">
        <v>435</v>
      </c>
      <c r="D349" s="158"/>
      <c r="E349" s="159">
        <v>6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139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69">
        <v>62</v>
      </c>
      <c r="B350" s="170" t="s">
        <v>436</v>
      </c>
      <c r="C350" s="186" t="s">
        <v>437</v>
      </c>
      <c r="D350" s="171" t="s">
        <v>213</v>
      </c>
      <c r="E350" s="172">
        <v>6.4259999999999998E-2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21</v>
      </c>
      <c r="M350" s="174">
        <f>G350*(1+L350/100)</f>
        <v>0</v>
      </c>
      <c r="N350" s="174">
        <v>0</v>
      </c>
      <c r="O350" s="174">
        <f>ROUND(E350*N350,2)</f>
        <v>0</v>
      </c>
      <c r="P350" s="174">
        <v>0</v>
      </c>
      <c r="Q350" s="174">
        <f>ROUND(E350*P350,2)</f>
        <v>0</v>
      </c>
      <c r="R350" s="174" t="s">
        <v>433</v>
      </c>
      <c r="S350" s="174" t="s">
        <v>133</v>
      </c>
      <c r="T350" s="175" t="s">
        <v>133</v>
      </c>
      <c r="U350" s="157">
        <v>1.4990000000000001</v>
      </c>
      <c r="V350" s="157">
        <f>ROUND(E350*U350,2)</f>
        <v>0.1</v>
      </c>
      <c r="W350" s="157"/>
      <c r="X350" s="157" t="s">
        <v>369</v>
      </c>
      <c r="Y350" s="148"/>
      <c r="Z350" s="148"/>
      <c r="AA350" s="148"/>
      <c r="AB350" s="148"/>
      <c r="AC350" s="148"/>
      <c r="AD350" s="148"/>
      <c r="AE350" s="148"/>
      <c r="AF350" s="148"/>
      <c r="AG350" s="148" t="s">
        <v>370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291" t="s">
        <v>411</v>
      </c>
      <c r="D351" s="292"/>
      <c r="E351" s="292"/>
      <c r="F351" s="292"/>
      <c r="G351" s="292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137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x14ac:dyDescent="0.2">
      <c r="A352" s="163" t="s">
        <v>127</v>
      </c>
      <c r="B352" s="164" t="s">
        <v>97</v>
      </c>
      <c r="C352" s="185" t="s">
        <v>98</v>
      </c>
      <c r="D352" s="165"/>
      <c r="E352" s="166"/>
      <c r="F352" s="167"/>
      <c r="G352" s="167">
        <f>SUMIF(AG353:AG353,"&lt;&gt;NOR",G353:G353)</f>
        <v>0</v>
      </c>
      <c r="H352" s="167"/>
      <c r="I352" s="167">
        <f>SUM(I353:I353)</f>
        <v>0</v>
      </c>
      <c r="J352" s="167"/>
      <c r="K352" s="167">
        <f>SUM(K353:K353)</f>
        <v>0</v>
      </c>
      <c r="L352" s="167"/>
      <c r="M352" s="167">
        <f>SUM(M353:M353)</f>
        <v>0</v>
      </c>
      <c r="N352" s="167"/>
      <c r="O352" s="167">
        <f>SUM(O353:O353)</f>
        <v>0</v>
      </c>
      <c r="P352" s="167"/>
      <c r="Q352" s="167">
        <f>SUM(Q353:Q353)</f>
        <v>0</v>
      </c>
      <c r="R352" s="167"/>
      <c r="S352" s="167"/>
      <c r="T352" s="168"/>
      <c r="U352" s="162"/>
      <c r="V352" s="162">
        <f>SUM(V353:V353)</f>
        <v>0</v>
      </c>
      <c r="W352" s="162"/>
      <c r="X352" s="162"/>
      <c r="AG352" t="s">
        <v>128</v>
      </c>
    </row>
    <row r="353" spans="1:60" outlineLevel="1" x14ac:dyDescent="0.2">
      <c r="A353" s="177">
        <v>63</v>
      </c>
      <c r="B353" s="178" t="s">
        <v>438</v>
      </c>
      <c r="C353" s="189" t="s">
        <v>439</v>
      </c>
      <c r="D353" s="179" t="s">
        <v>387</v>
      </c>
      <c r="E353" s="180">
        <v>1</v>
      </c>
      <c r="F353" s="181">
        <f>'Příloha - venkovní osvětlení'!E16</f>
        <v>0</v>
      </c>
      <c r="G353" s="182">
        <f>ROUND(E353*F353,2)</f>
        <v>0</v>
      </c>
      <c r="H353" s="181"/>
      <c r="I353" s="182">
        <f>ROUND(E353*H353,2)</f>
        <v>0</v>
      </c>
      <c r="J353" s="181"/>
      <c r="K353" s="182">
        <f>ROUND(E353*J353,2)</f>
        <v>0</v>
      </c>
      <c r="L353" s="182">
        <v>21</v>
      </c>
      <c r="M353" s="182">
        <f>G353*(1+L353/100)</f>
        <v>0</v>
      </c>
      <c r="N353" s="182">
        <v>0</v>
      </c>
      <c r="O353" s="182">
        <f>ROUND(E353*N353,2)</f>
        <v>0</v>
      </c>
      <c r="P353" s="182">
        <v>0</v>
      </c>
      <c r="Q353" s="182">
        <f>ROUND(E353*P353,2)</f>
        <v>0</v>
      </c>
      <c r="R353" s="182"/>
      <c r="S353" s="182" t="s">
        <v>227</v>
      </c>
      <c r="T353" s="183" t="s">
        <v>228</v>
      </c>
      <c r="U353" s="157">
        <v>0</v>
      </c>
      <c r="V353" s="157">
        <f>ROUND(E353*U353,2)</f>
        <v>0</v>
      </c>
      <c r="W353" s="157"/>
      <c r="X353" s="157" t="s">
        <v>220</v>
      </c>
      <c r="Y353" s="148"/>
      <c r="Z353" s="148"/>
      <c r="AA353" s="148"/>
      <c r="AB353" s="148"/>
      <c r="AC353" s="148"/>
      <c r="AD353" s="148"/>
      <c r="AE353" s="148"/>
      <c r="AF353" s="148"/>
      <c r="AG353" s="148" t="s">
        <v>221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x14ac:dyDescent="0.2">
      <c r="A354" s="163" t="s">
        <v>127</v>
      </c>
      <c r="B354" s="164" t="s">
        <v>99</v>
      </c>
      <c r="C354" s="185" t="s">
        <v>27</v>
      </c>
      <c r="D354" s="165"/>
      <c r="E354" s="166"/>
      <c r="F354" s="167"/>
      <c r="G354" s="167">
        <f>SUMIF(AG355:AG365,"&lt;&gt;NOR",G355:G365)</f>
        <v>0</v>
      </c>
      <c r="H354" s="167"/>
      <c r="I354" s="167">
        <f>SUM(I355:I365)</f>
        <v>0</v>
      </c>
      <c r="J354" s="167"/>
      <c r="K354" s="167">
        <f>SUM(K355:K365)</f>
        <v>0</v>
      </c>
      <c r="L354" s="167"/>
      <c r="M354" s="167">
        <f>SUM(M355:M365)</f>
        <v>0</v>
      </c>
      <c r="N354" s="167"/>
      <c r="O354" s="167">
        <f>SUM(O355:O365)</f>
        <v>0</v>
      </c>
      <c r="P354" s="167"/>
      <c r="Q354" s="167">
        <f>SUM(Q355:Q365)</f>
        <v>0</v>
      </c>
      <c r="R354" s="167"/>
      <c r="S354" s="167"/>
      <c r="T354" s="168"/>
      <c r="U354" s="162"/>
      <c r="V354" s="162">
        <f>SUM(V355:V365)</f>
        <v>0</v>
      </c>
      <c r="W354" s="162"/>
      <c r="X354" s="162"/>
      <c r="AG354" t="s">
        <v>128</v>
      </c>
    </row>
    <row r="355" spans="1:60" outlineLevel="1" x14ac:dyDescent="0.2">
      <c r="A355" s="169">
        <v>64</v>
      </c>
      <c r="B355" s="170" t="s">
        <v>440</v>
      </c>
      <c r="C355" s="186" t="s">
        <v>441</v>
      </c>
      <c r="D355" s="171" t="s">
        <v>442</v>
      </c>
      <c r="E355" s="172">
        <v>1</v>
      </c>
      <c r="F355" s="173"/>
      <c r="G355" s="174">
        <f>ROUND(E355*F355,2)</f>
        <v>0</v>
      </c>
      <c r="H355" s="173"/>
      <c r="I355" s="174">
        <f>ROUND(E355*H355,2)</f>
        <v>0</v>
      </c>
      <c r="J355" s="173"/>
      <c r="K355" s="174">
        <f>ROUND(E355*J355,2)</f>
        <v>0</v>
      </c>
      <c r="L355" s="174">
        <v>21</v>
      </c>
      <c r="M355" s="174">
        <f>G355*(1+L355/100)</f>
        <v>0</v>
      </c>
      <c r="N355" s="174">
        <v>0</v>
      </c>
      <c r="O355" s="174">
        <f>ROUND(E355*N355,2)</f>
        <v>0</v>
      </c>
      <c r="P355" s="174">
        <v>0</v>
      </c>
      <c r="Q355" s="174">
        <f>ROUND(E355*P355,2)</f>
        <v>0</v>
      </c>
      <c r="R355" s="174"/>
      <c r="S355" s="174" t="s">
        <v>133</v>
      </c>
      <c r="T355" s="175" t="s">
        <v>228</v>
      </c>
      <c r="U355" s="157">
        <v>0</v>
      </c>
      <c r="V355" s="157">
        <f>ROUND(E355*U355,2)</f>
        <v>0</v>
      </c>
      <c r="W355" s="157"/>
      <c r="X355" s="157" t="s">
        <v>443</v>
      </c>
      <c r="Y355" s="148"/>
      <c r="Z355" s="148"/>
      <c r="AA355" s="148"/>
      <c r="AB355" s="148"/>
      <c r="AC355" s="148"/>
      <c r="AD355" s="148"/>
      <c r="AE355" s="148"/>
      <c r="AF355" s="148"/>
      <c r="AG355" s="148" t="s">
        <v>444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300" t="s">
        <v>463</v>
      </c>
      <c r="D356" s="301"/>
      <c r="E356" s="301"/>
      <c r="F356" s="301"/>
      <c r="G356" s="301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205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ht="22.5" outlineLevel="1" x14ac:dyDescent="0.2">
      <c r="A357" s="155"/>
      <c r="B357" s="156"/>
      <c r="C357" s="302" t="s">
        <v>445</v>
      </c>
      <c r="D357" s="303"/>
      <c r="E357" s="303"/>
      <c r="F357" s="303"/>
      <c r="G357" s="303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205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76" t="str">
        <f>C357</f>
        <v>Vyhotovení protokolu o vytyčení stavby se seznamem souřadnic vytyčených bodů a jejich polohopisnými (S-JTSK) a výškopisnými (Bpv) hodnotami.</v>
      </c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69">
        <v>65</v>
      </c>
      <c r="B358" s="170" t="s">
        <v>446</v>
      </c>
      <c r="C358" s="186" t="s">
        <v>447</v>
      </c>
      <c r="D358" s="171" t="s">
        <v>442</v>
      </c>
      <c r="E358" s="172">
        <v>1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4">
        <v>0</v>
      </c>
      <c r="O358" s="174">
        <f>ROUND(E358*N358,2)</f>
        <v>0</v>
      </c>
      <c r="P358" s="174">
        <v>0</v>
      </c>
      <c r="Q358" s="174">
        <f>ROUND(E358*P358,2)</f>
        <v>0</v>
      </c>
      <c r="R358" s="174"/>
      <c r="S358" s="174" t="s">
        <v>133</v>
      </c>
      <c r="T358" s="175" t="s">
        <v>228</v>
      </c>
      <c r="U358" s="157">
        <v>0</v>
      </c>
      <c r="V358" s="157">
        <f>ROUND(E358*U358,2)</f>
        <v>0</v>
      </c>
      <c r="W358" s="157"/>
      <c r="X358" s="157" t="s">
        <v>443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448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300" t="s">
        <v>449</v>
      </c>
      <c r="D359" s="301"/>
      <c r="E359" s="301"/>
      <c r="F359" s="301"/>
      <c r="G359" s="301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205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76" t="str">
        <f>C359</f>
        <v>Zaměření a vytýčení stávajících inženýrských sítí v místě stavby z hlediska jejich ochrany při provádění stavby.</v>
      </c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77">
        <v>66</v>
      </c>
      <c r="B360" s="178" t="s">
        <v>450</v>
      </c>
      <c r="C360" s="189" t="s">
        <v>451</v>
      </c>
      <c r="D360" s="179" t="s">
        <v>442</v>
      </c>
      <c r="E360" s="180">
        <v>1</v>
      </c>
      <c r="F360" s="181"/>
      <c r="G360" s="182">
        <f>ROUND(E360*F360,2)</f>
        <v>0</v>
      </c>
      <c r="H360" s="181"/>
      <c r="I360" s="182">
        <f>ROUND(E360*H360,2)</f>
        <v>0</v>
      </c>
      <c r="J360" s="181"/>
      <c r="K360" s="182">
        <f>ROUND(E360*J360,2)</f>
        <v>0</v>
      </c>
      <c r="L360" s="182">
        <v>21</v>
      </c>
      <c r="M360" s="182">
        <f>G360*(1+L360/100)</f>
        <v>0</v>
      </c>
      <c r="N360" s="182">
        <v>0</v>
      </c>
      <c r="O360" s="182">
        <f>ROUND(E360*N360,2)</f>
        <v>0</v>
      </c>
      <c r="P360" s="182">
        <v>0</v>
      </c>
      <c r="Q360" s="182">
        <f>ROUND(E360*P360,2)</f>
        <v>0</v>
      </c>
      <c r="R360" s="182"/>
      <c r="S360" s="182" t="s">
        <v>133</v>
      </c>
      <c r="T360" s="183" t="s">
        <v>228</v>
      </c>
      <c r="U360" s="157">
        <v>0</v>
      </c>
      <c r="V360" s="157">
        <f>ROUND(E360*U360,2)</f>
        <v>0</v>
      </c>
      <c r="W360" s="157"/>
      <c r="X360" s="157" t="s">
        <v>443</v>
      </c>
      <c r="Y360" s="148"/>
      <c r="Z360" s="148"/>
      <c r="AA360" s="148"/>
      <c r="AB360" s="148"/>
      <c r="AC360" s="148"/>
      <c r="AD360" s="148"/>
      <c r="AE360" s="148"/>
      <c r="AF360" s="148"/>
      <c r="AG360" s="148" t="s">
        <v>444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69">
        <v>67</v>
      </c>
      <c r="B361" s="170" t="s">
        <v>452</v>
      </c>
      <c r="C361" s="186" t="s">
        <v>453</v>
      </c>
      <c r="D361" s="171" t="s">
        <v>442</v>
      </c>
      <c r="E361" s="172">
        <v>1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21</v>
      </c>
      <c r="M361" s="174">
        <f>G361*(1+L361/100)</f>
        <v>0</v>
      </c>
      <c r="N361" s="174">
        <v>0</v>
      </c>
      <c r="O361" s="174">
        <f>ROUND(E361*N361,2)</f>
        <v>0</v>
      </c>
      <c r="P361" s="174">
        <v>0</v>
      </c>
      <c r="Q361" s="174">
        <f>ROUND(E361*P361,2)</f>
        <v>0</v>
      </c>
      <c r="R361" s="174"/>
      <c r="S361" s="174" t="s">
        <v>133</v>
      </c>
      <c r="T361" s="175" t="s">
        <v>228</v>
      </c>
      <c r="U361" s="157">
        <v>0</v>
      </c>
      <c r="V361" s="157">
        <f>ROUND(E361*U361,2)</f>
        <v>0</v>
      </c>
      <c r="W361" s="157"/>
      <c r="X361" s="157" t="s">
        <v>443</v>
      </c>
      <c r="Y361" s="148"/>
      <c r="Z361" s="148"/>
      <c r="AA361" s="148"/>
      <c r="AB361" s="148"/>
      <c r="AC361" s="148"/>
      <c r="AD361" s="148"/>
      <c r="AE361" s="148"/>
      <c r="AF361" s="148"/>
      <c r="AG361" s="148" t="s">
        <v>444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300" t="s">
        <v>454</v>
      </c>
      <c r="D362" s="301"/>
      <c r="E362" s="301"/>
      <c r="F362" s="301"/>
      <c r="G362" s="301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205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69">
        <v>68</v>
      </c>
      <c r="B363" s="170" t="s">
        <v>455</v>
      </c>
      <c r="C363" s="186" t="s">
        <v>456</v>
      </c>
      <c r="D363" s="171" t="s">
        <v>442</v>
      </c>
      <c r="E363" s="172">
        <v>1</v>
      </c>
      <c r="F363" s="173"/>
      <c r="G363" s="174">
        <f>ROUND(E363*F363,2)</f>
        <v>0</v>
      </c>
      <c r="H363" s="173"/>
      <c r="I363" s="174">
        <f>ROUND(E363*H363,2)</f>
        <v>0</v>
      </c>
      <c r="J363" s="173"/>
      <c r="K363" s="174">
        <f>ROUND(E363*J363,2)</f>
        <v>0</v>
      </c>
      <c r="L363" s="174">
        <v>21</v>
      </c>
      <c r="M363" s="174">
        <f>G363*(1+L363/100)</f>
        <v>0</v>
      </c>
      <c r="N363" s="174">
        <v>0</v>
      </c>
      <c r="O363" s="174">
        <f>ROUND(E363*N363,2)</f>
        <v>0</v>
      </c>
      <c r="P363" s="174">
        <v>0</v>
      </c>
      <c r="Q363" s="174">
        <f>ROUND(E363*P363,2)</f>
        <v>0</v>
      </c>
      <c r="R363" s="174"/>
      <c r="S363" s="174" t="s">
        <v>133</v>
      </c>
      <c r="T363" s="175" t="s">
        <v>228</v>
      </c>
      <c r="U363" s="157">
        <v>0</v>
      </c>
      <c r="V363" s="157">
        <f>ROUND(E363*U363,2)</f>
        <v>0</v>
      </c>
      <c r="W363" s="157"/>
      <c r="X363" s="157" t="s">
        <v>443</v>
      </c>
      <c r="Y363" s="148"/>
      <c r="Z363" s="148"/>
      <c r="AA363" s="148"/>
      <c r="AB363" s="148"/>
      <c r="AC363" s="148"/>
      <c r="AD363" s="148"/>
      <c r="AE363" s="148"/>
      <c r="AF363" s="148"/>
      <c r="AG363" s="148" t="s">
        <v>448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ht="22.5" outlineLevel="1" x14ac:dyDescent="0.2">
      <c r="A364" s="155"/>
      <c r="B364" s="156"/>
      <c r="C364" s="300" t="s">
        <v>457</v>
      </c>
      <c r="D364" s="301"/>
      <c r="E364" s="301"/>
      <c r="F364" s="301"/>
      <c r="G364" s="301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8"/>
      <c r="Z364" s="148"/>
      <c r="AA364" s="148"/>
      <c r="AB364" s="148"/>
      <c r="AC364" s="148"/>
      <c r="AD364" s="148"/>
      <c r="AE364" s="148"/>
      <c r="AF364" s="148"/>
      <c r="AG364" s="148" t="s">
        <v>205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76" t="str">
        <f>C364</f>
        <v>Náklady zhotovitele, související s prováděním zkoušek a revizí předepsaných technickými normami nebo objednatelem a které jsou pro provedení díla nezbytné.</v>
      </c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302" t="s">
        <v>458</v>
      </c>
      <c r="D365" s="303"/>
      <c r="E365" s="303"/>
      <c r="F365" s="303"/>
      <c r="G365" s="303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205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x14ac:dyDescent="0.2">
      <c r="A366" s="163" t="s">
        <v>127</v>
      </c>
      <c r="B366" s="164" t="s">
        <v>100</v>
      </c>
      <c r="C366" s="185" t="s">
        <v>28</v>
      </c>
      <c r="D366" s="165"/>
      <c r="E366" s="166"/>
      <c r="F366" s="167"/>
      <c r="G366" s="167">
        <f>SUMIF(AG367:AG368,"&lt;&gt;NOR",G367:G368)</f>
        <v>0</v>
      </c>
      <c r="H366" s="167"/>
      <c r="I366" s="167">
        <f>SUM(I367:I368)</f>
        <v>0</v>
      </c>
      <c r="J366" s="167"/>
      <c r="K366" s="167">
        <f>SUM(K367:K368)</f>
        <v>0</v>
      </c>
      <c r="L366" s="167"/>
      <c r="M366" s="167">
        <f>SUM(M367:M368)</f>
        <v>0</v>
      </c>
      <c r="N366" s="167"/>
      <c r="O366" s="167">
        <f>SUM(O367:O368)</f>
        <v>0</v>
      </c>
      <c r="P366" s="167"/>
      <c r="Q366" s="167">
        <f>SUM(Q367:Q368)</f>
        <v>0</v>
      </c>
      <c r="R366" s="167"/>
      <c r="S366" s="167"/>
      <c r="T366" s="168"/>
      <c r="U366" s="162"/>
      <c r="V366" s="162">
        <f>SUM(V367:V368)</f>
        <v>0</v>
      </c>
      <c r="W366" s="162"/>
      <c r="X366" s="162"/>
      <c r="AG366" t="s">
        <v>128</v>
      </c>
    </row>
    <row r="367" spans="1:60" outlineLevel="1" x14ac:dyDescent="0.2">
      <c r="A367" s="169">
        <v>69</v>
      </c>
      <c r="B367" s="170" t="s">
        <v>459</v>
      </c>
      <c r="C367" s="186" t="s">
        <v>460</v>
      </c>
      <c r="D367" s="171" t="s">
        <v>442</v>
      </c>
      <c r="E367" s="172">
        <v>1</v>
      </c>
      <c r="F367" s="173"/>
      <c r="G367" s="174">
        <f>ROUND(E367*F367,2)</f>
        <v>0</v>
      </c>
      <c r="H367" s="173"/>
      <c r="I367" s="174">
        <f>ROUND(E367*H367,2)</f>
        <v>0</v>
      </c>
      <c r="J367" s="173"/>
      <c r="K367" s="174">
        <f>ROUND(E367*J367,2)</f>
        <v>0</v>
      </c>
      <c r="L367" s="174">
        <v>21</v>
      </c>
      <c r="M367" s="174">
        <f>G367*(1+L367/100)</f>
        <v>0</v>
      </c>
      <c r="N367" s="174">
        <v>0</v>
      </c>
      <c r="O367" s="174">
        <f>ROUND(E367*N367,2)</f>
        <v>0</v>
      </c>
      <c r="P367" s="174">
        <v>0</v>
      </c>
      <c r="Q367" s="174">
        <f>ROUND(E367*P367,2)</f>
        <v>0</v>
      </c>
      <c r="R367" s="174"/>
      <c r="S367" s="174" t="s">
        <v>133</v>
      </c>
      <c r="T367" s="175" t="s">
        <v>228</v>
      </c>
      <c r="U367" s="157">
        <v>0</v>
      </c>
      <c r="V367" s="157">
        <f>ROUND(E367*U367,2)</f>
        <v>0</v>
      </c>
      <c r="W367" s="157"/>
      <c r="X367" s="157" t="s">
        <v>443</v>
      </c>
      <c r="Y367" s="148"/>
      <c r="Z367" s="148"/>
      <c r="AA367" s="148"/>
      <c r="AB367" s="148"/>
      <c r="AC367" s="148"/>
      <c r="AD367" s="148"/>
      <c r="AE367" s="148"/>
      <c r="AF367" s="148"/>
      <c r="AG367" s="148" t="s">
        <v>444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300" t="s">
        <v>461</v>
      </c>
      <c r="D368" s="301"/>
      <c r="E368" s="301"/>
      <c r="F368" s="301"/>
      <c r="G368" s="301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205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33" x14ac:dyDescent="0.2">
      <c r="A369" s="3"/>
      <c r="B369" s="4"/>
      <c r="C369" s="190"/>
      <c r="D369" s="6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AE369">
        <v>15</v>
      </c>
      <c r="AF369">
        <v>21</v>
      </c>
      <c r="AG369" t="s">
        <v>114</v>
      </c>
    </row>
    <row r="370" spans="1:33" x14ac:dyDescent="0.2">
      <c r="A370" s="151"/>
      <c r="B370" s="152" t="s">
        <v>29</v>
      </c>
      <c r="C370" s="191"/>
      <c r="D370" s="153"/>
      <c r="E370" s="154"/>
      <c r="F370" s="154"/>
      <c r="G370" s="184">
        <f>G8+G95+G155+G180+G209+G253+G259+G265+G274+G277+G286+G305+G324+G343+G352+G354+G366</f>
        <v>0</v>
      </c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AE370">
        <f>SUMIF(L7:L368,AE369,G7:G368)</f>
        <v>0</v>
      </c>
      <c r="AF370">
        <f>SUMIF(L7:L368,AF369,G7:G368)</f>
        <v>0</v>
      </c>
      <c r="AG370" t="s">
        <v>462</v>
      </c>
    </row>
    <row r="371" spans="1:33" x14ac:dyDescent="0.2">
      <c r="C371" s="192"/>
      <c r="D371" s="10"/>
      <c r="AG371" t="s">
        <v>464</v>
      </c>
    </row>
    <row r="372" spans="1:33" x14ac:dyDescent="0.2">
      <c r="D372" s="10"/>
    </row>
    <row r="373" spans="1:33" x14ac:dyDescent="0.2">
      <c r="D373" s="10"/>
    </row>
    <row r="374" spans="1:33" x14ac:dyDescent="0.2">
      <c r="D374" s="10"/>
    </row>
    <row r="375" spans="1:33" x14ac:dyDescent="0.2">
      <c r="D375" s="10"/>
    </row>
    <row r="376" spans="1:33" x14ac:dyDescent="0.2">
      <c r="D376" s="10"/>
    </row>
    <row r="377" spans="1:33" x14ac:dyDescent="0.2">
      <c r="D377" s="10"/>
    </row>
    <row r="378" spans="1:33" x14ac:dyDescent="0.2">
      <c r="D378" s="10"/>
    </row>
    <row r="379" spans="1:33" x14ac:dyDescent="0.2">
      <c r="D379" s="10"/>
    </row>
    <row r="380" spans="1:33" x14ac:dyDescent="0.2">
      <c r="D380" s="10"/>
    </row>
    <row r="381" spans="1:33" x14ac:dyDescent="0.2">
      <c r="D381" s="10"/>
    </row>
    <row r="382" spans="1:33" x14ac:dyDescent="0.2">
      <c r="D382" s="10"/>
    </row>
    <row r="383" spans="1:33" x14ac:dyDescent="0.2">
      <c r="D383" s="10"/>
    </row>
    <row r="384" spans="1:33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KC+HtaiRPmyPvJby2eeNzMpRsbjF0Tq4ToZM97BpqMXsbMNthyWikjsl5iOOF/nh3zmUcJ6D41Njm+mpBHzVw==" saltValue="txI54ipelbPaoU18W1VS6g==" spinCount="100000" sheet="1"/>
  <mergeCells count="51">
    <mergeCell ref="C364:G364"/>
    <mergeCell ref="C365:G365"/>
    <mergeCell ref="C368:G368"/>
    <mergeCell ref="C345:G345"/>
    <mergeCell ref="C351:G351"/>
    <mergeCell ref="C356:G356"/>
    <mergeCell ref="C357:G357"/>
    <mergeCell ref="C359:G359"/>
    <mergeCell ref="C362:G362"/>
    <mergeCell ref="C342:G342"/>
    <mergeCell ref="C187:G187"/>
    <mergeCell ref="C193:G193"/>
    <mergeCell ref="C199:G199"/>
    <mergeCell ref="C206:G206"/>
    <mergeCell ref="C231:G231"/>
    <mergeCell ref="C242:G242"/>
    <mergeCell ref="C276:G276"/>
    <mergeCell ref="C279:G279"/>
    <mergeCell ref="C285:G285"/>
    <mergeCell ref="C298:G298"/>
    <mergeCell ref="C323:G323"/>
    <mergeCell ref="C175:G175"/>
    <mergeCell ref="C109:G109"/>
    <mergeCell ref="C114:G114"/>
    <mergeCell ref="C115:G115"/>
    <mergeCell ref="C118:G118"/>
    <mergeCell ref="C128:G128"/>
    <mergeCell ref="C134:G134"/>
    <mergeCell ref="C140:G140"/>
    <mergeCell ref="C141:G141"/>
    <mergeCell ref="C144:G144"/>
    <mergeCell ref="C148:G148"/>
    <mergeCell ref="C157:G157"/>
    <mergeCell ref="C104:G104"/>
    <mergeCell ref="C21:G21"/>
    <mergeCell ref="C27:G27"/>
    <mergeCell ref="C32:G32"/>
    <mergeCell ref="C39:G39"/>
    <mergeCell ref="C44:G44"/>
    <mergeCell ref="C64:G64"/>
    <mergeCell ref="C76:G76"/>
    <mergeCell ref="C79:G79"/>
    <mergeCell ref="C89:G89"/>
    <mergeCell ref="C90:G90"/>
    <mergeCell ref="C97:G97"/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F5268-CDDE-407E-A4F4-086F4D3AB052}">
  <dimension ref="A1:H55"/>
  <sheetViews>
    <sheetView workbookViewId="0">
      <selection activeCell="B6" sqref="B6"/>
    </sheetView>
  </sheetViews>
  <sheetFormatPr defaultRowHeight="12.75" x14ac:dyDescent="0.2"/>
  <cols>
    <col min="1" max="1" width="5.5703125" style="220" customWidth="1"/>
    <col min="2" max="2" width="54.5703125" style="220" customWidth="1"/>
    <col min="3" max="3" width="5.5703125" style="220" customWidth="1"/>
    <col min="4" max="4" width="8.5703125" style="220" customWidth="1"/>
    <col min="5" max="5" width="9.5703125" style="220" customWidth="1"/>
    <col min="6" max="6" width="11.5703125" style="220" customWidth="1"/>
    <col min="7" max="7" width="9.5703125" style="220" customWidth="1"/>
    <col min="8" max="8" width="11.5703125" style="220" customWidth="1"/>
    <col min="9" max="256" width="9.140625" style="220"/>
    <col min="257" max="257" width="5.5703125" style="220" customWidth="1"/>
    <col min="258" max="258" width="54.5703125" style="220" customWidth="1"/>
    <col min="259" max="259" width="5.5703125" style="220" customWidth="1"/>
    <col min="260" max="260" width="8.5703125" style="220" customWidth="1"/>
    <col min="261" max="261" width="9.5703125" style="220" customWidth="1"/>
    <col min="262" max="262" width="11.5703125" style="220" customWidth="1"/>
    <col min="263" max="263" width="9.5703125" style="220" customWidth="1"/>
    <col min="264" max="264" width="11.5703125" style="220" customWidth="1"/>
    <col min="265" max="512" width="9.140625" style="220"/>
    <col min="513" max="513" width="5.5703125" style="220" customWidth="1"/>
    <col min="514" max="514" width="54.5703125" style="220" customWidth="1"/>
    <col min="515" max="515" width="5.5703125" style="220" customWidth="1"/>
    <col min="516" max="516" width="8.5703125" style="220" customWidth="1"/>
    <col min="517" max="517" width="9.5703125" style="220" customWidth="1"/>
    <col min="518" max="518" width="11.5703125" style="220" customWidth="1"/>
    <col min="519" max="519" width="9.5703125" style="220" customWidth="1"/>
    <col min="520" max="520" width="11.5703125" style="220" customWidth="1"/>
    <col min="521" max="768" width="9.140625" style="220"/>
    <col min="769" max="769" width="5.5703125" style="220" customWidth="1"/>
    <col min="770" max="770" width="54.5703125" style="220" customWidth="1"/>
    <col min="771" max="771" width="5.5703125" style="220" customWidth="1"/>
    <col min="772" max="772" width="8.5703125" style="220" customWidth="1"/>
    <col min="773" max="773" width="9.5703125" style="220" customWidth="1"/>
    <col min="774" max="774" width="11.5703125" style="220" customWidth="1"/>
    <col min="775" max="775" width="9.5703125" style="220" customWidth="1"/>
    <col min="776" max="776" width="11.5703125" style="220" customWidth="1"/>
    <col min="777" max="1024" width="9.140625" style="220"/>
    <col min="1025" max="1025" width="5.5703125" style="220" customWidth="1"/>
    <col min="1026" max="1026" width="54.5703125" style="220" customWidth="1"/>
    <col min="1027" max="1027" width="5.5703125" style="220" customWidth="1"/>
    <col min="1028" max="1028" width="8.5703125" style="220" customWidth="1"/>
    <col min="1029" max="1029" width="9.5703125" style="220" customWidth="1"/>
    <col min="1030" max="1030" width="11.5703125" style="220" customWidth="1"/>
    <col min="1031" max="1031" width="9.5703125" style="220" customWidth="1"/>
    <col min="1032" max="1032" width="11.5703125" style="220" customWidth="1"/>
    <col min="1033" max="1280" width="9.140625" style="220"/>
    <col min="1281" max="1281" width="5.5703125" style="220" customWidth="1"/>
    <col min="1282" max="1282" width="54.5703125" style="220" customWidth="1"/>
    <col min="1283" max="1283" width="5.5703125" style="220" customWidth="1"/>
    <col min="1284" max="1284" width="8.5703125" style="220" customWidth="1"/>
    <col min="1285" max="1285" width="9.5703125" style="220" customWidth="1"/>
    <col min="1286" max="1286" width="11.5703125" style="220" customWidth="1"/>
    <col min="1287" max="1287" width="9.5703125" style="220" customWidth="1"/>
    <col min="1288" max="1288" width="11.5703125" style="220" customWidth="1"/>
    <col min="1289" max="1536" width="9.140625" style="220"/>
    <col min="1537" max="1537" width="5.5703125" style="220" customWidth="1"/>
    <col min="1538" max="1538" width="54.5703125" style="220" customWidth="1"/>
    <col min="1539" max="1539" width="5.5703125" style="220" customWidth="1"/>
    <col min="1540" max="1540" width="8.5703125" style="220" customWidth="1"/>
    <col min="1541" max="1541" width="9.5703125" style="220" customWidth="1"/>
    <col min="1542" max="1542" width="11.5703125" style="220" customWidth="1"/>
    <col min="1543" max="1543" width="9.5703125" style="220" customWidth="1"/>
    <col min="1544" max="1544" width="11.5703125" style="220" customWidth="1"/>
    <col min="1545" max="1792" width="9.140625" style="220"/>
    <col min="1793" max="1793" width="5.5703125" style="220" customWidth="1"/>
    <col min="1794" max="1794" width="54.5703125" style="220" customWidth="1"/>
    <col min="1795" max="1795" width="5.5703125" style="220" customWidth="1"/>
    <col min="1796" max="1796" width="8.5703125" style="220" customWidth="1"/>
    <col min="1797" max="1797" width="9.5703125" style="220" customWidth="1"/>
    <col min="1798" max="1798" width="11.5703125" style="220" customWidth="1"/>
    <col min="1799" max="1799" width="9.5703125" style="220" customWidth="1"/>
    <col min="1800" max="1800" width="11.5703125" style="220" customWidth="1"/>
    <col min="1801" max="2048" width="9.140625" style="220"/>
    <col min="2049" max="2049" width="5.5703125" style="220" customWidth="1"/>
    <col min="2050" max="2050" width="54.5703125" style="220" customWidth="1"/>
    <col min="2051" max="2051" width="5.5703125" style="220" customWidth="1"/>
    <col min="2052" max="2052" width="8.5703125" style="220" customWidth="1"/>
    <col min="2053" max="2053" width="9.5703125" style="220" customWidth="1"/>
    <col min="2054" max="2054" width="11.5703125" style="220" customWidth="1"/>
    <col min="2055" max="2055" width="9.5703125" style="220" customWidth="1"/>
    <col min="2056" max="2056" width="11.5703125" style="220" customWidth="1"/>
    <col min="2057" max="2304" width="9.140625" style="220"/>
    <col min="2305" max="2305" width="5.5703125" style="220" customWidth="1"/>
    <col min="2306" max="2306" width="54.5703125" style="220" customWidth="1"/>
    <col min="2307" max="2307" width="5.5703125" style="220" customWidth="1"/>
    <col min="2308" max="2308" width="8.5703125" style="220" customWidth="1"/>
    <col min="2309" max="2309" width="9.5703125" style="220" customWidth="1"/>
    <col min="2310" max="2310" width="11.5703125" style="220" customWidth="1"/>
    <col min="2311" max="2311" width="9.5703125" style="220" customWidth="1"/>
    <col min="2312" max="2312" width="11.5703125" style="220" customWidth="1"/>
    <col min="2313" max="2560" width="9.140625" style="220"/>
    <col min="2561" max="2561" width="5.5703125" style="220" customWidth="1"/>
    <col min="2562" max="2562" width="54.5703125" style="220" customWidth="1"/>
    <col min="2563" max="2563" width="5.5703125" style="220" customWidth="1"/>
    <col min="2564" max="2564" width="8.5703125" style="220" customWidth="1"/>
    <col min="2565" max="2565" width="9.5703125" style="220" customWidth="1"/>
    <col min="2566" max="2566" width="11.5703125" style="220" customWidth="1"/>
    <col min="2567" max="2567" width="9.5703125" style="220" customWidth="1"/>
    <col min="2568" max="2568" width="11.5703125" style="220" customWidth="1"/>
    <col min="2569" max="2816" width="9.140625" style="220"/>
    <col min="2817" max="2817" width="5.5703125" style="220" customWidth="1"/>
    <col min="2818" max="2818" width="54.5703125" style="220" customWidth="1"/>
    <col min="2819" max="2819" width="5.5703125" style="220" customWidth="1"/>
    <col min="2820" max="2820" width="8.5703125" style="220" customWidth="1"/>
    <col min="2821" max="2821" width="9.5703125" style="220" customWidth="1"/>
    <col min="2822" max="2822" width="11.5703125" style="220" customWidth="1"/>
    <col min="2823" max="2823" width="9.5703125" style="220" customWidth="1"/>
    <col min="2824" max="2824" width="11.5703125" style="220" customWidth="1"/>
    <col min="2825" max="3072" width="9.140625" style="220"/>
    <col min="3073" max="3073" width="5.5703125" style="220" customWidth="1"/>
    <col min="3074" max="3074" width="54.5703125" style="220" customWidth="1"/>
    <col min="3075" max="3075" width="5.5703125" style="220" customWidth="1"/>
    <col min="3076" max="3076" width="8.5703125" style="220" customWidth="1"/>
    <col min="3077" max="3077" width="9.5703125" style="220" customWidth="1"/>
    <col min="3078" max="3078" width="11.5703125" style="220" customWidth="1"/>
    <col min="3079" max="3079" width="9.5703125" style="220" customWidth="1"/>
    <col min="3080" max="3080" width="11.5703125" style="220" customWidth="1"/>
    <col min="3081" max="3328" width="9.140625" style="220"/>
    <col min="3329" max="3329" width="5.5703125" style="220" customWidth="1"/>
    <col min="3330" max="3330" width="54.5703125" style="220" customWidth="1"/>
    <col min="3331" max="3331" width="5.5703125" style="220" customWidth="1"/>
    <col min="3332" max="3332" width="8.5703125" style="220" customWidth="1"/>
    <col min="3333" max="3333" width="9.5703125" style="220" customWidth="1"/>
    <col min="3334" max="3334" width="11.5703125" style="220" customWidth="1"/>
    <col min="3335" max="3335" width="9.5703125" style="220" customWidth="1"/>
    <col min="3336" max="3336" width="11.5703125" style="220" customWidth="1"/>
    <col min="3337" max="3584" width="9.140625" style="220"/>
    <col min="3585" max="3585" width="5.5703125" style="220" customWidth="1"/>
    <col min="3586" max="3586" width="54.5703125" style="220" customWidth="1"/>
    <col min="3587" max="3587" width="5.5703125" style="220" customWidth="1"/>
    <col min="3588" max="3588" width="8.5703125" style="220" customWidth="1"/>
    <col min="3589" max="3589" width="9.5703125" style="220" customWidth="1"/>
    <col min="3590" max="3590" width="11.5703125" style="220" customWidth="1"/>
    <col min="3591" max="3591" width="9.5703125" style="220" customWidth="1"/>
    <col min="3592" max="3592" width="11.5703125" style="220" customWidth="1"/>
    <col min="3593" max="3840" width="9.140625" style="220"/>
    <col min="3841" max="3841" width="5.5703125" style="220" customWidth="1"/>
    <col min="3842" max="3842" width="54.5703125" style="220" customWidth="1"/>
    <col min="3843" max="3843" width="5.5703125" style="220" customWidth="1"/>
    <col min="3844" max="3844" width="8.5703125" style="220" customWidth="1"/>
    <col min="3845" max="3845" width="9.5703125" style="220" customWidth="1"/>
    <col min="3846" max="3846" width="11.5703125" style="220" customWidth="1"/>
    <col min="3847" max="3847" width="9.5703125" style="220" customWidth="1"/>
    <col min="3848" max="3848" width="11.5703125" style="220" customWidth="1"/>
    <col min="3849" max="4096" width="9.140625" style="220"/>
    <col min="4097" max="4097" width="5.5703125" style="220" customWidth="1"/>
    <col min="4098" max="4098" width="54.5703125" style="220" customWidth="1"/>
    <col min="4099" max="4099" width="5.5703125" style="220" customWidth="1"/>
    <col min="4100" max="4100" width="8.5703125" style="220" customWidth="1"/>
    <col min="4101" max="4101" width="9.5703125" style="220" customWidth="1"/>
    <col min="4102" max="4102" width="11.5703125" style="220" customWidth="1"/>
    <col min="4103" max="4103" width="9.5703125" style="220" customWidth="1"/>
    <col min="4104" max="4104" width="11.5703125" style="220" customWidth="1"/>
    <col min="4105" max="4352" width="9.140625" style="220"/>
    <col min="4353" max="4353" width="5.5703125" style="220" customWidth="1"/>
    <col min="4354" max="4354" width="54.5703125" style="220" customWidth="1"/>
    <col min="4355" max="4355" width="5.5703125" style="220" customWidth="1"/>
    <col min="4356" max="4356" width="8.5703125" style="220" customWidth="1"/>
    <col min="4357" max="4357" width="9.5703125" style="220" customWidth="1"/>
    <col min="4358" max="4358" width="11.5703125" style="220" customWidth="1"/>
    <col min="4359" max="4359" width="9.5703125" style="220" customWidth="1"/>
    <col min="4360" max="4360" width="11.5703125" style="220" customWidth="1"/>
    <col min="4361" max="4608" width="9.140625" style="220"/>
    <col min="4609" max="4609" width="5.5703125" style="220" customWidth="1"/>
    <col min="4610" max="4610" width="54.5703125" style="220" customWidth="1"/>
    <col min="4611" max="4611" width="5.5703125" style="220" customWidth="1"/>
    <col min="4612" max="4612" width="8.5703125" style="220" customWidth="1"/>
    <col min="4613" max="4613" width="9.5703125" style="220" customWidth="1"/>
    <col min="4614" max="4614" width="11.5703125" style="220" customWidth="1"/>
    <col min="4615" max="4615" width="9.5703125" style="220" customWidth="1"/>
    <col min="4616" max="4616" width="11.5703125" style="220" customWidth="1"/>
    <col min="4617" max="4864" width="9.140625" style="220"/>
    <col min="4865" max="4865" width="5.5703125" style="220" customWidth="1"/>
    <col min="4866" max="4866" width="54.5703125" style="220" customWidth="1"/>
    <col min="4867" max="4867" width="5.5703125" style="220" customWidth="1"/>
    <col min="4868" max="4868" width="8.5703125" style="220" customWidth="1"/>
    <col min="4869" max="4869" width="9.5703125" style="220" customWidth="1"/>
    <col min="4870" max="4870" width="11.5703125" style="220" customWidth="1"/>
    <col min="4871" max="4871" width="9.5703125" style="220" customWidth="1"/>
    <col min="4872" max="4872" width="11.5703125" style="220" customWidth="1"/>
    <col min="4873" max="5120" width="9.140625" style="220"/>
    <col min="5121" max="5121" width="5.5703125" style="220" customWidth="1"/>
    <col min="5122" max="5122" width="54.5703125" style="220" customWidth="1"/>
    <col min="5123" max="5123" width="5.5703125" style="220" customWidth="1"/>
    <col min="5124" max="5124" width="8.5703125" style="220" customWidth="1"/>
    <col min="5125" max="5125" width="9.5703125" style="220" customWidth="1"/>
    <col min="5126" max="5126" width="11.5703125" style="220" customWidth="1"/>
    <col min="5127" max="5127" width="9.5703125" style="220" customWidth="1"/>
    <col min="5128" max="5128" width="11.5703125" style="220" customWidth="1"/>
    <col min="5129" max="5376" width="9.140625" style="220"/>
    <col min="5377" max="5377" width="5.5703125" style="220" customWidth="1"/>
    <col min="5378" max="5378" width="54.5703125" style="220" customWidth="1"/>
    <col min="5379" max="5379" width="5.5703125" style="220" customWidth="1"/>
    <col min="5380" max="5380" width="8.5703125" style="220" customWidth="1"/>
    <col min="5381" max="5381" width="9.5703125" style="220" customWidth="1"/>
    <col min="5382" max="5382" width="11.5703125" style="220" customWidth="1"/>
    <col min="5383" max="5383" width="9.5703125" style="220" customWidth="1"/>
    <col min="5384" max="5384" width="11.5703125" style="220" customWidth="1"/>
    <col min="5385" max="5632" width="9.140625" style="220"/>
    <col min="5633" max="5633" width="5.5703125" style="220" customWidth="1"/>
    <col min="5634" max="5634" width="54.5703125" style="220" customWidth="1"/>
    <col min="5635" max="5635" width="5.5703125" style="220" customWidth="1"/>
    <col min="5636" max="5636" width="8.5703125" style="220" customWidth="1"/>
    <col min="5637" max="5637" width="9.5703125" style="220" customWidth="1"/>
    <col min="5638" max="5638" width="11.5703125" style="220" customWidth="1"/>
    <col min="5639" max="5639" width="9.5703125" style="220" customWidth="1"/>
    <col min="5640" max="5640" width="11.5703125" style="220" customWidth="1"/>
    <col min="5641" max="5888" width="9.140625" style="220"/>
    <col min="5889" max="5889" width="5.5703125" style="220" customWidth="1"/>
    <col min="5890" max="5890" width="54.5703125" style="220" customWidth="1"/>
    <col min="5891" max="5891" width="5.5703125" style="220" customWidth="1"/>
    <col min="5892" max="5892" width="8.5703125" style="220" customWidth="1"/>
    <col min="5893" max="5893" width="9.5703125" style="220" customWidth="1"/>
    <col min="5894" max="5894" width="11.5703125" style="220" customWidth="1"/>
    <col min="5895" max="5895" width="9.5703125" style="220" customWidth="1"/>
    <col min="5896" max="5896" width="11.5703125" style="220" customWidth="1"/>
    <col min="5897" max="6144" width="9.140625" style="220"/>
    <col min="6145" max="6145" width="5.5703125" style="220" customWidth="1"/>
    <col min="6146" max="6146" width="54.5703125" style="220" customWidth="1"/>
    <col min="6147" max="6147" width="5.5703125" style="220" customWidth="1"/>
    <col min="6148" max="6148" width="8.5703125" style="220" customWidth="1"/>
    <col min="6149" max="6149" width="9.5703125" style="220" customWidth="1"/>
    <col min="6150" max="6150" width="11.5703125" style="220" customWidth="1"/>
    <col min="6151" max="6151" width="9.5703125" style="220" customWidth="1"/>
    <col min="6152" max="6152" width="11.5703125" style="220" customWidth="1"/>
    <col min="6153" max="6400" width="9.140625" style="220"/>
    <col min="6401" max="6401" width="5.5703125" style="220" customWidth="1"/>
    <col min="6402" max="6402" width="54.5703125" style="220" customWidth="1"/>
    <col min="6403" max="6403" width="5.5703125" style="220" customWidth="1"/>
    <col min="6404" max="6404" width="8.5703125" style="220" customWidth="1"/>
    <col min="6405" max="6405" width="9.5703125" style="220" customWidth="1"/>
    <col min="6406" max="6406" width="11.5703125" style="220" customWidth="1"/>
    <col min="6407" max="6407" width="9.5703125" style="220" customWidth="1"/>
    <col min="6408" max="6408" width="11.5703125" style="220" customWidth="1"/>
    <col min="6409" max="6656" width="9.140625" style="220"/>
    <col min="6657" max="6657" width="5.5703125" style="220" customWidth="1"/>
    <col min="6658" max="6658" width="54.5703125" style="220" customWidth="1"/>
    <col min="6659" max="6659" width="5.5703125" style="220" customWidth="1"/>
    <col min="6660" max="6660" width="8.5703125" style="220" customWidth="1"/>
    <col min="6661" max="6661" width="9.5703125" style="220" customWidth="1"/>
    <col min="6662" max="6662" width="11.5703125" style="220" customWidth="1"/>
    <col min="6663" max="6663" width="9.5703125" style="220" customWidth="1"/>
    <col min="6664" max="6664" width="11.5703125" style="220" customWidth="1"/>
    <col min="6665" max="6912" width="9.140625" style="220"/>
    <col min="6913" max="6913" width="5.5703125" style="220" customWidth="1"/>
    <col min="6914" max="6914" width="54.5703125" style="220" customWidth="1"/>
    <col min="6915" max="6915" width="5.5703125" style="220" customWidth="1"/>
    <col min="6916" max="6916" width="8.5703125" style="220" customWidth="1"/>
    <col min="6917" max="6917" width="9.5703125" style="220" customWidth="1"/>
    <col min="6918" max="6918" width="11.5703125" style="220" customWidth="1"/>
    <col min="6919" max="6919" width="9.5703125" style="220" customWidth="1"/>
    <col min="6920" max="6920" width="11.5703125" style="220" customWidth="1"/>
    <col min="6921" max="7168" width="9.140625" style="220"/>
    <col min="7169" max="7169" width="5.5703125" style="220" customWidth="1"/>
    <col min="7170" max="7170" width="54.5703125" style="220" customWidth="1"/>
    <col min="7171" max="7171" width="5.5703125" style="220" customWidth="1"/>
    <col min="7172" max="7172" width="8.5703125" style="220" customWidth="1"/>
    <col min="7173" max="7173" width="9.5703125" style="220" customWidth="1"/>
    <col min="7174" max="7174" width="11.5703125" style="220" customWidth="1"/>
    <col min="7175" max="7175" width="9.5703125" style="220" customWidth="1"/>
    <col min="7176" max="7176" width="11.5703125" style="220" customWidth="1"/>
    <col min="7177" max="7424" width="9.140625" style="220"/>
    <col min="7425" max="7425" width="5.5703125" style="220" customWidth="1"/>
    <col min="7426" max="7426" width="54.5703125" style="220" customWidth="1"/>
    <col min="7427" max="7427" width="5.5703125" style="220" customWidth="1"/>
    <col min="7428" max="7428" width="8.5703125" style="220" customWidth="1"/>
    <col min="7429" max="7429" width="9.5703125" style="220" customWidth="1"/>
    <col min="7430" max="7430" width="11.5703125" style="220" customWidth="1"/>
    <col min="7431" max="7431" width="9.5703125" style="220" customWidth="1"/>
    <col min="7432" max="7432" width="11.5703125" style="220" customWidth="1"/>
    <col min="7433" max="7680" width="9.140625" style="220"/>
    <col min="7681" max="7681" width="5.5703125" style="220" customWidth="1"/>
    <col min="7682" max="7682" width="54.5703125" style="220" customWidth="1"/>
    <col min="7683" max="7683" width="5.5703125" style="220" customWidth="1"/>
    <col min="7684" max="7684" width="8.5703125" style="220" customWidth="1"/>
    <col min="7685" max="7685" width="9.5703125" style="220" customWidth="1"/>
    <col min="7686" max="7686" width="11.5703125" style="220" customWidth="1"/>
    <col min="7687" max="7687" width="9.5703125" style="220" customWidth="1"/>
    <col min="7688" max="7688" width="11.5703125" style="220" customWidth="1"/>
    <col min="7689" max="7936" width="9.140625" style="220"/>
    <col min="7937" max="7937" width="5.5703125" style="220" customWidth="1"/>
    <col min="7938" max="7938" width="54.5703125" style="220" customWidth="1"/>
    <col min="7939" max="7939" width="5.5703125" style="220" customWidth="1"/>
    <col min="7940" max="7940" width="8.5703125" style="220" customWidth="1"/>
    <col min="7941" max="7941" width="9.5703125" style="220" customWidth="1"/>
    <col min="7942" max="7942" width="11.5703125" style="220" customWidth="1"/>
    <col min="7943" max="7943" width="9.5703125" style="220" customWidth="1"/>
    <col min="7944" max="7944" width="11.5703125" style="220" customWidth="1"/>
    <col min="7945" max="8192" width="9.140625" style="220"/>
    <col min="8193" max="8193" width="5.5703125" style="220" customWidth="1"/>
    <col min="8194" max="8194" width="54.5703125" style="220" customWidth="1"/>
    <col min="8195" max="8195" width="5.5703125" style="220" customWidth="1"/>
    <col min="8196" max="8196" width="8.5703125" style="220" customWidth="1"/>
    <col min="8197" max="8197" width="9.5703125" style="220" customWidth="1"/>
    <col min="8198" max="8198" width="11.5703125" style="220" customWidth="1"/>
    <col min="8199" max="8199" width="9.5703125" style="220" customWidth="1"/>
    <col min="8200" max="8200" width="11.5703125" style="220" customWidth="1"/>
    <col min="8201" max="8448" width="9.140625" style="220"/>
    <col min="8449" max="8449" width="5.5703125" style="220" customWidth="1"/>
    <col min="8450" max="8450" width="54.5703125" style="220" customWidth="1"/>
    <col min="8451" max="8451" width="5.5703125" style="220" customWidth="1"/>
    <col min="8452" max="8452" width="8.5703125" style="220" customWidth="1"/>
    <col min="8453" max="8453" width="9.5703125" style="220" customWidth="1"/>
    <col min="8454" max="8454" width="11.5703125" style="220" customWidth="1"/>
    <col min="8455" max="8455" width="9.5703125" style="220" customWidth="1"/>
    <col min="8456" max="8456" width="11.5703125" style="220" customWidth="1"/>
    <col min="8457" max="8704" width="9.140625" style="220"/>
    <col min="8705" max="8705" width="5.5703125" style="220" customWidth="1"/>
    <col min="8706" max="8706" width="54.5703125" style="220" customWidth="1"/>
    <col min="8707" max="8707" width="5.5703125" style="220" customWidth="1"/>
    <col min="8708" max="8708" width="8.5703125" style="220" customWidth="1"/>
    <col min="8709" max="8709" width="9.5703125" style="220" customWidth="1"/>
    <col min="8710" max="8710" width="11.5703125" style="220" customWidth="1"/>
    <col min="8711" max="8711" width="9.5703125" style="220" customWidth="1"/>
    <col min="8712" max="8712" width="11.5703125" style="220" customWidth="1"/>
    <col min="8713" max="8960" width="9.140625" style="220"/>
    <col min="8961" max="8961" width="5.5703125" style="220" customWidth="1"/>
    <col min="8962" max="8962" width="54.5703125" style="220" customWidth="1"/>
    <col min="8963" max="8963" width="5.5703125" style="220" customWidth="1"/>
    <col min="8964" max="8964" width="8.5703125" style="220" customWidth="1"/>
    <col min="8965" max="8965" width="9.5703125" style="220" customWidth="1"/>
    <col min="8966" max="8966" width="11.5703125" style="220" customWidth="1"/>
    <col min="8967" max="8967" width="9.5703125" style="220" customWidth="1"/>
    <col min="8968" max="8968" width="11.5703125" style="220" customWidth="1"/>
    <col min="8969" max="9216" width="9.140625" style="220"/>
    <col min="9217" max="9217" width="5.5703125" style="220" customWidth="1"/>
    <col min="9218" max="9218" width="54.5703125" style="220" customWidth="1"/>
    <col min="9219" max="9219" width="5.5703125" style="220" customWidth="1"/>
    <col min="9220" max="9220" width="8.5703125" style="220" customWidth="1"/>
    <col min="9221" max="9221" width="9.5703125" style="220" customWidth="1"/>
    <col min="9222" max="9222" width="11.5703125" style="220" customWidth="1"/>
    <col min="9223" max="9223" width="9.5703125" style="220" customWidth="1"/>
    <col min="9224" max="9224" width="11.5703125" style="220" customWidth="1"/>
    <col min="9225" max="9472" width="9.140625" style="220"/>
    <col min="9473" max="9473" width="5.5703125" style="220" customWidth="1"/>
    <col min="9474" max="9474" width="54.5703125" style="220" customWidth="1"/>
    <col min="9475" max="9475" width="5.5703125" style="220" customWidth="1"/>
    <col min="9476" max="9476" width="8.5703125" style="220" customWidth="1"/>
    <col min="9477" max="9477" width="9.5703125" style="220" customWidth="1"/>
    <col min="9478" max="9478" width="11.5703125" style="220" customWidth="1"/>
    <col min="9479" max="9479" width="9.5703125" style="220" customWidth="1"/>
    <col min="9480" max="9480" width="11.5703125" style="220" customWidth="1"/>
    <col min="9481" max="9728" width="9.140625" style="220"/>
    <col min="9729" max="9729" width="5.5703125" style="220" customWidth="1"/>
    <col min="9730" max="9730" width="54.5703125" style="220" customWidth="1"/>
    <col min="9731" max="9731" width="5.5703125" style="220" customWidth="1"/>
    <col min="9732" max="9732" width="8.5703125" style="220" customWidth="1"/>
    <col min="9733" max="9733" width="9.5703125" style="220" customWidth="1"/>
    <col min="9734" max="9734" width="11.5703125" style="220" customWidth="1"/>
    <col min="9735" max="9735" width="9.5703125" style="220" customWidth="1"/>
    <col min="9736" max="9736" width="11.5703125" style="220" customWidth="1"/>
    <col min="9737" max="9984" width="9.140625" style="220"/>
    <col min="9985" max="9985" width="5.5703125" style="220" customWidth="1"/>
    <col min="9986" max="9986" width="54.5703125" style="220" customWidth="1"/>
    <col min="9987" max="9987" width="5.5703125" style="220" customWidth="1"/>
    <col min="9988" max="9988" width="8.5703125" style="220" customWidth="1"/>
    <col min="9989" max="9989" width="9.5703125" style="220" customWidth="1"/>
    <col min="9990" max="9990" width="11.5703125" style="220" customWidth="1"/>
    <col min="9991" max="9991" width="9.5703125" style="220" customWidth="1"/>
    <col min="9992" max="9992" width="11.5703125" style="220" customWidth="1"/>
    <col min="9993" max="10240" width="9.140625" style="220"/>
    <col min="10241" max="10241" width="5.5703125" style="220" customWidth="1"/>
    <col min="10242" max="10242" width="54.5703125" style="220" customWidth="1"/>
    <col min="10243" max="10243" width="5.5703125" style="220" customWidth="1"/>
    <col min="10244" max="10244" width="8.5703125" style="220" customWidth="1"/>
    <col min="10245" max="10245" width="9.5703125" style="220" customWidth="1"/>
    <col min="10246" max="10246" width="11.5703125" style="220" customWidth="1"/>
    <col min="10247" max="10247" width="9.5703125" style="220" customWidth="1"/>
    <col min="10248" max="10248" width="11.5703125" style="220" customWidth="1"/>
    <col min="10249" max="10496" width="9.140625" style="220"/>
    <col min="10497" max="10497" width="5.5703125" style="220" customWidth="1"/>
    <col min="10498" max="10498" width="54.5703125" style="220" customWidth="1"/>
    <col min="10499" max="10499" width="5.5703125" style="220" customWidth="1"/>
    <col min="10500" max="10500" width="8.5703125" style="220" customWidth="1"/>
    <col min="10501" max="10501" width="9.5703125" style="220" customWidth="1"/>
    <col min="10502" max="10502" width="11.5703125" style="220" customWidth="1"/>
    <col min="10503" max="10503" width="9.5703125" style="220" customWidth="1"/>
    <col min="10504" max="10504" width="11.5703125" style="220" customWidth="1"/>
    <col min="10505" max="10752" width="9.140625" style="220"/>
    <col min="10753" max="10753" width="5.5703125" style="220" customWidth="1"/>
    <col min="10754" max="10754" width="54.5703125" style="220" customWidth="1"/>
    <col min="10755" max="10755" width="5.5703125" style="220" customWidth="1"/>
    <col min="10756" max="10756" width="8.5703125" style="220" customWidth="1"/>
    <col min="10757" max="10757" width="9.5703125" style="220" customWidth="1"/>
    <col min="10758" max="10758" width="11.5703125" style="220" customWidth="1"/>
    <col min="10759" max="10759" width="9.5703125" style="220" customWidth="1"/>
    <col min="10760" max="10760" width="11.5703125" style="220" customWidth="1"/>
    <col min="10761" max="11008" width="9.140625" style="220"/>
    <col min="11009" max="11009" width="5.5703125" style="220" customWidth="1"/>
    <col min="11010" max="11010" width="54.5703125" style="220" customWidth="1"/>
    <col min="11011" max="11011" width="5.5703125" style="220" customWidth="1"/>
    <col min="11012" max="11012" width="8.5703125" style="220" customWidth="1"/>
    <col min="11013" max="11013" width="9.5703125" style="220" customWidth="1"/>
    <col min="11014" max="11014" width="11.5703125" style="220" customWidth="1"/>
    <col min="11015" max="11015" width="9.5703125" style="220" customWidth="1"/>
    <col min="11016" max="11016" width="11.5703125" style="220" customWidth="1"/>
    <col min="11017" max="11264" width="9.140625" style="220"/>
    <col min="11265" max="11265" width="5.5703125" style="220" customWidth="1"/>
    <col min="11266" max="11266" width="54.5703125" style="220" customWidth="1"/>
    <col min="11267" max="11267" width="5.5703125" style="220" customWidth="1"/>
    <col min="11268" max="11268" width="8.5703125" style="220" customWidth="1"/>
    <col min="11269" max="11269" width="9.5703125" style="220" customWidth="1"/>
    <col min="11270" max="11270" width="11.5703125" style="220" customWidth="1"/>
    <col min="11271" max="11271" width="9.5703125" style="220" customWidth="1"/>
    <col min="11272" max="11272" width="11.5703125" style="220" customWidth="1"/>
    <col min="11273" max="11520" width="9.140625" style="220"/>
    <col min="11521" max="11521" width="5.5703125" style="220" customWidth="1"/>
    <col min="11522" max="11522" width="54.5703125" style="220" customWidth="1"/>
    <col min="11523" max="11523" width="5.5703125" style="220" customWidth="1"/>
    <col min="11524" max="11524" width="8.5703125" style="220" customWidth="1"/>
    <col min="11525" max="11525" width="9.5703125" style="220" customWidth="1"/>
    <col min="11526" max="11526" width="11.5703125" style="220" customWidth="1"/>
    <col min="11527" max="11527" width="9.5703125" style="220" customWidth="1"/>
    <col min="11528" max="11528" width="11.5703125" style="220" customWidth="1"/>
    <col min="11529" max="11776" width="9.140625" style="220"/>
    <col min="11777" max="11777" width="5.5703125" style="220" customWidth="1"/>
    <col min="11778" max="11778" width="54.5703125" style="220" customWidth="1"/>
    <col min="11779" max="11779" width="5.5703125" style="220" customWidth="1"/>
    <col min="11780" max="11780" width="8.5703125" style="220" customWidth="1"/>
    <col min="11781" max="11781" width="9.5703125" style="220" customWidth="1"/>
    <col min="11782" max="11782" width="11.5703125" style="220" customWidth="1"/>
    <col min="11783" max="11783" width="9.5703125" style="220" customWidth="1"/>
    <col min="11784" max="11784" width="11.5703125" style="220" customWidth="1"/>
    <col min="11785" max="12032" width="9.140625" style="220"/>
    <col min="12033" max="12033" width="5.5703125" style="220" customWidth="1"/>
    <col min="12034" max="12034" width="54.5703125" style="220" customWidth="1"/>
    <col min="12035" max="12035" width="5.5703125" style="220" customWidth="1"/>
    <col min="12036" max="12036" width="8.5703125" style="220" customWidth="1"/>
    <col min="12037" max="12037" width="9.5703125" style="220" customWidth="1"/>
    <col min="12038" max="12038" width="11.5703125" style="220" customWidth="1"/>
    <col min="12039" max="12039" width="9.5703125" style="220" customWidth="1"/>
    <col min="12040" max="12040" width="11.5703125" style="220" customWidth="1"/>
    <col min="12041" max="12288" width="9.140625" style="220"/>
    <col min="12289" max="12289" width="5.5703125" style="220" customWidth="1"/>
    <col min="12290" max="12290" width="54.5703125" style="220" customWidth="1"/>
    <col min="12291" max="12291" width="5.5703125" style="220" customWidth="1"/>
    <col min="12292" max="12292" width="8.5703125" style="220" customWidth="1"/>
    <col min="12293" max="12293" width="9.5703125" style="220" customWidth="1"/>
    <col min="12294" max="12294" width="11.5703125" style="220" customWidth="1"/>
    <col min="12295" max="12295" width="9.5703125" style="220" customWidth="1"/>
    <col min="12296" max="12296" width="11.5703125" style="220" customWidth="1"/>
    <col min="12297" max="12544" width="9.140625" style="220"/>
    <col min="12545" max="12545" width="5.5703125" style="220" customWidth="1"/>
    <col min="12546" max="12546" width="54.5703125" style="220" customWidth="1"/>
    <col min="12547" max="12547" width="5.5703125" style="220" customWidth="1"/>
    <col min="12548" max="12548" width="8.5703125" style="220" customWidth="1"/>
    <col min="12549" max="12549" width="9.5703125" style="220" customWidth="1"/>
    <col min="12550" max="12550" width="11.5703125" style="220" customWidth="1"/>
    <col min="12551" max="12551" width="9.5703125" style="220" customWidth="1"/>
    <col min="12552" max="12552" width="11.5703125" style="220" customWidth="1"/>
    <col min="12553" max="12800" width="9.140625" style="220"/>
    <col min="12801" max="12801" width="5.5703125" style="220" customWidth="1"/>
    <col min="12802" max="12802" width="54.5703125" style="220" customWidth="1"/>
    <col min="12803" max="12803" width="5.5703125" style="220" customWidth="1"/>
    <col min="12804" max="12804" width="8.5703125" style="220" customWidth="1"/>
    <col min="12805" max="12805" width="9.5703125" style="220" customWidth="1"/>
    <col min="12806" max="12806" width="11.5703125" style="220" customWidth="1"/>
    <col min="12807" max="12807" width="9.5703125" style="220" customWidth="1"/>
    <col min="12808" max="12808" width="11.5703125" style="220" customWidth="1"/>
    <col min="12809" max="13056" width="9.140625" style="220"/>
    <col min="13057" max="13057" width="5.5703125" style="220" customWidth="1"/>
    <col min="13058" max="13058" width="54.5703125" style="220" customWidth="1"/>
    <col min="13059" max="13059" width="5.5703125" style="220" customWidth="1"/>
    <col min="13060" max="13060" width="8.5703125" style="220" customWidth="1"/>
    <col min="13061" max="13061" width="9.5703125" style="220" customWidth="1"/>
    <col min="13062" max="13062" width="11.5703125" style="220" customWidth="1"/>
    <col min="13063" max="13063" width="9.5703125" style="220" customWidth="1"/>
    <col min="13064" max="13064" width="11.5703125" style="220" customWidth="1"/>
    <col min="13065" max="13312" width="9.140625" style="220"/>
    <col min="13313" max="13313" width="5.5703125" style="220" customWidth="1"/>
    <col min="13314" max="13314" width="54.5703125" style="220" customWidth="1"/>
    <col min="13315" max="13315" width="5.5703125" style="220" customWidth="1"/>
    <col min="13316" max="13316" width="8.5703125" style="220" customWidth="1"/>
    <col min="13317" max="13317" width="9.5703125" style="220" customWidth="1"/>
    <col min="13318" max="13318" width="11.5703125" style="220" customWidth="1"/>
    <col min="13319" max="13319" width="9.5703125" style="220" customWidth="1"/>
    <col min="13320" max="13320" width="11.5703125" style="220" customWidth="1"/>
    <col min="13321" max="13568" width="9.140625" style="220"/>
    <col min="13569" max="13569" width="5.5703125" style="220" customWidth="1"/>
    <col min="13570" max="13570" width="54.5703125" style="220" customWidth="1"/>
    <col min="13571" max="13571" width="5.5703125" style="220" customWidth="1"/>
    <col min="13572" max="13572" width="8.5703125" style="220" customWidth="1"/>
    <col min="13573" max="13573" width="9.5703125" style="220" customWidth="1"/>
    <col min="13574" max="13574" width="11.5703125" style="220" customWidth="1"/>
    <col min="13575" max="13575" width="9.5703125" style="220" customWidth="1"/>
    <col min="13576" max="13576" width="11.5703125" style="220" customWidth="1"/>
    <col min="13577" max="13824" width="9.140625" style="220"/>
    <col min="13825" max="13825" width="5.5703125" style="220" customWidth="1"/>
    <col min="13826" max="13826" width="54.5703125" style="220" customWidth="1"/>
    <col min="13827" max="13827" width="5.5703125" style="220" customWidth="1"/>
    <col min="13828" max="13828" width="8.5703125" style="220" customWidth="1"/>
    <col min="13829" max="13829" width="9.5703125" style="220" customWidth="1"/>
    <col min="13830" max="13830" width="11.5703125" style="220" customWidth="1"/>
    <col min="13831" max="13831" width="9.5703125" style="220" customWidth="1"/>
    <col min="13832" max="13832" width="11.5703125" style="220" customWidth="1"/>
    <col min="13833" max="14080" width="9.140625" style="220"/>
    <col min="14081" max="14081" width="5.5703125" style="220" customWidth="1"/>
    <col min="14082" max="14082" width="54.5703125" style="220" customWidth="1"/>
    <col min="14083" max="14083" width="5.5703125" style="220" customWidth="1"/>
    <col min="14084" max="14084" width="8.5703125" style="220" customWidth="1"/>
    <col min="14085" max="14085" width="9.5703125" style="220" customWidth="1"/>
    <col min="14086" max="14086" width="11.5703125" style="220" customWidth="1"/>
    <col min="14087" max="14087" width="9.5703125" style="220" customWidth="1"/>
    <col min="14088" max="14088" width="11.5703125" style="220" customWidth="1"/>
    <col min="14089" max="14336" width="9.140625" style="220"/>
    <col min="14337" max="14337" width="5.5703125" style="220" customWidth="1"/>
    <col min="14338" max="14338" width="54.5703125" style="220" customWidth="1"/>
    <col min="14339" max="14339" width="5.5703125" style="220" customWidth="1"/>
    <col min="14340" max="14340" width="8.5703125" style="220" customWidth="1"/>
    <col min="14341" max="14341" width="9.5703125" style="220" customWidth="1"/>
    <col min="14342" max="14342" width="11.5703125" style="220" customWidth="1"/>
    <col min="14343" max="14343" width="9.5703125" style="220" customWidth="1"/>
    <col min="14344" max="14344" width="11.5703125" style="220" customWidth="1"/>
    <col min="14345" max="14592" width="9.140625" style="220"/>
    <col min="14593" max="14593" width="5.5703125" style="220" customWidth="1"/>
    <col min="14594" max="14594" width="54.5703125" style="220" customWidth="1"/>
    <col min="14595" max="14595" width="5.5703125" style="220" customWidth="1"/>
    <col min="14596" max="14596" width="8.5703125" style="220" customWidth="1"/>
    <col min="14597" max="14597" width="9.5703125" style="220" customWidth="1"/>
    <col min="14598" max="14598" width="11.5703125" style="220" customWidth="1"/>
    <col min="14599" max="14599" width="9.5703125" style="220" customWidth="1"/>
    <col min="14600" max="14600" width="11.5703125" style="220" customWidth="1"/>
    <col min="14601" max="14848" width="9.140625" style="220"/>
    <col min="14849" max="14849" width="5.5703125" style="220" customWidth="1"/>
    <col min="14850" max="14850" width="54.5703125" style="220" customWidth="1"/>
    <col min="14851" max="14851" width="5.5703125" style="220" customWidth="1"/>
    <col min="14852" max="14852" width="8.5703125" style="220" customWidth="1"/>
    <col min="14853" max="14853" width="9.5703125" style="220" customWidth="1"/>
    <col min="14854" max="14854" width="11.5703125" style="220" customWidth="1"/>
    <col min="14855" max="14855" width="9.5703125" style="220" customWidth="1"/>
    <col min="14856" max="14856" width="11.5703125" style="220" customWidth="1"/>
    <col min="14857" max="15104" width="9.140625" style="220"/>
    <col min="15105" max="15105" width="5.5703125" style="220" customWidth="1"/>
    <col min="15106" max="15106" width="54.5703125" style="220" customWidth="1"/>
    <col min="15107" max="15107" width="5.5703125" style="220" customWidth="1"/>
    <col min="15108" max="15108" width="8.5703125" style="220" customWidth="1"/>
    <col min="15109" max="15109" width="9.5703125" style="220" customWidth="1"/>
    <col min="15110" max="15110" width="11.5703125" style="220" customWidth="1"/>
    <col min="15111" max="15111" width="9.5703125" style="220" customWidth="1"/>
    <col min="15112" max="15112" width="11.5703125" style="220" customWidth="1"/>
    <col min="15113" max="15360" width="9.140625" style="220"/>
    <col min="15361" max="15361" width="5.5703125" style="220" customWidth="1"/>
    <col min="15362" max="15362" width="54.5703125" style="220" customWidth="1"/>
    <col min="15363" max="15363" width="5.5703125" style="220" customWidth="1"/>
    <col min="15364" max="15364" width="8.5703125" style="220" customWidth="1"/>
    <col min="15365" max="15365" width="9.5703125" style="220" customWidth="1"/>
    <col min="15366" max="15366" width="11.5703125" style="220" customWidth="1"/>
    <col min="15367" max="15367" width="9.5703125" style="220" customWidth="1"/>
    <col min="15368" max="15368" width="11.5703125" style="220" customWidth="1"/>
    <col min="15369" max="15616" width="9.140625" style="220"/>
    <col min="15617" max="15617" width="5.5703125" style="220" customWidth="1"/>
    <col min="15618" max="15618" width="54.5703125" style="220" customWidth="1"/>
    <col min="15619" max="15619" width="5.5703125" style="220" customWidth="1"/>
    <col min="15620" max="15620" width="8.5703125" style="220" customWidth="1"/>
    <col min="15621" max="15621" width="9.5703125" style="220" customWidth="1"/>
    <col min="15622" max="15622" width="11.5703125" style="220" customWidth="1"/>
    <col min="15623" max="15623" width="9.5703125" style="220" customWidth="1"/>
    <col min="15624" max="15624" width="11.5703125" style="220" customWidth="1"/>
    <col min="15625" max="15872" width="9.140625" style="220"/>
    <col min="15873" max="15873" width="5.5703125" style="220" customWidth="1"/>
    <col min="15874" max="15874" width="54.5703125" style="220" customWidth="1"/>
    <col min="15875" max="15875" width="5.5703125" style="220" customWidth="1"/>
    <col min="15876" max="15876" width="8.5703125" style="220" customWidth="1"/>
    <col min="15877" max="15877" width="9.5703125" style="220" customWidth="1"/>
    <col min="15878" max="15878" width="11.5703125" style="220" customWidth="1"/>
    <col min="15879" max="15879" width="9.5703125" style="220" customWidth="1"/>
    <col min="15880" max="15880" width="11.5703125" style="220" customWidth="1"/>
    <col min="15881" max="16128" width="9.140625" style="220"/>
    <col min="16129" max="16129" width="5.5703125" style="220" customWidth="1"/>
    <col min="16130" max="16130" width="54.5703125" style="220" customWidth="1"/>
    <col min="16131" max="16131" width="5.5703125" style="220" customWidth="1"/>
    <col min="16132" max="16132" width="8.5703125" style="220" customWidth="1"/>
    <col min="16133" max="16133" width="9.5703125" style="220" customWidth="1"/>
    <col min="16134" max="16134" width="11.5703125" style="220" customWidth="1"/>
    <col min="16135" max="16135" width="9.5703125" style="220" customWidth="1"/>
    <col min="16136" max="16136" width="11.5703125" style="220" customWidth="1"/>
    <col min="16137" max="16384" width="9.140625" style="220"/>
  </cols>
  <sheetData>
    <row r="1" spans="2:8" s="197" customFormat="1" ht="18" x14ac:dyDescent="0.2">
      <c r="B1" s="193" t="s">
        <v>465</v>
      </c>
      <c r="C1" s="194" t="s">
        <v>466</v>
      </c>
      <c r="D1" s="195"/>
      <c r="E1" s="196"/>
    </row>
    <row r="2" spans="2:8" s="197" customFormat="1" ht="18" x14ac:dyDescent="0.2">
      <c r="B2" s="193"/>
      <c r="C2" s="194" t="s">
        <v>467</v>
      </c>
      <c r="D2" s="195"/>
      <c r="E2" s="196"/>
    </row>
    <row r="3" spans="2:8" s="197" customFormat="1" ht="7.5" customHeight="1" x14ac:dyDescent="0.2">
      <c r="B3" s="193"/>
      <c r="C3" s="198"/>
      <c r="D3" s="195"/>
      <c r="E3" s="196"/>
    </row>
    <row r="4" spans="2:8" s="197" customFormat="1" ht="15" x14ac:dyDescent="0.2">
      <c r="B4" s="193" t="s">
        <v>468</v>
      </c>
      <c r="C4" s="198" t="s">
        <v>469</v>
      </c>
      <c r="D4" s="195"/>
      <c r="E4" s="196"/>
    </row>
    <row r="5" spans="2:8" s="202" customFormat="1" ht="9.6" customHeight="1" x14ac:dyDescent="0.2">
      <c r="B5" s="199"/>
      <c r="C5" s="195"/>
      <c r="D5" s="195"/>
      <c r="E5" s="200"/>
      <c r="F5" s="195"/>
      <c r="G5" s="195"/>
      <c r="H5" s="201"/>
    </row>
    <row r="6" spans="2:8" customFormat="1" ht="23.25" x14ac:dyDescent="0.35">
      <c r="B6" s="203" t="s">
        <v>470</v>
      </c>
      <c r="C6" s="15"/>
      <c r="D6" s="15"/>
      <c r="E6" s="204"/>
    </row>
    <row r="7" spans="2:8" customFormat="1" ht="7.5" customHeight="1" x14ac:dyDescent="0.35">
      <c r="B7" s="203"/>
      <c r="C7" s="15"/>
      <c r="D7" s="15"/>
      <c r="E7" s="204"/>
    </row>
    <row r="8" spans="2:8" customFormat="1" ht="23.25" x14ac:dyDescent="0.35">
      <c r="B8" s="203" t="s">
        <v>471</v>
      </c>
      <c r="C8" s="15"/>
      <c r="D8" s="15"/>
      <c r="E8" s="204"/>
    </row>
    <row r="9" spans="2:8" customFormat="1" ht="11.25" customHeight="1" x14ac:dyDescent="0.2">
      <c r="C9" s="15"/>
      <c r="D9" s="15"/>
      <c r="E9" s="204"/>
    </row>
    <row r="10" spans="2:8" s="206" customFormat="1" ht="18" customHeight="1" x14ac:dyDescent="0.2">
      <c r="B10" s="205" t="s">
        <v>472</v>
      </c>
      <c r="C10" s="304">
        <f>F30</f>
        <v>0</v>
      </c>
      <c r="D10" s="304"/>
      <c r="E10" s="18"/>
      <c r="F10" s="304"/>
      <c r="G10" s="304"/>
    </row>
    <row r="11" spans="2:8" s="206" customFormat="1" ht="18" customHeight="1" x14ac:dyDescent="0.2">
      <c r="B11" s="205" t="s">
        <v>473</v>
      </c>
      <c r="C11" s="304">
        <f>H30</f>
        <v>0</v>
      </c>
      <c r="D11" s="304"/>
      <c r="E11" s="18"/>
      <c r="F11" s="304"/>
      <c r="G11" s="304"/>
    </row>
    <row r="12" spans="2:8" s="206" customFormat="1" ht="4.5" customHeight="1" x14ac:dyDescent="0.2">
      <c r="B12" s="205"/>
      <c r="C12" s="207"/>
      <c r="D12" s="208"/>
      <c r="E12" s="18"/>
      <c r="F12" s="207"/>
      <c r="G12" s="208"/>
    </row>
    <row r="13" spans="2:8" s="206" customFormat="1" ht="18" customHeight="1" x14ac:dyDescent="0.2">
      <c r="B13" s="205" t="s">
        <v>474</v>
      </c>
      <c r="C13" s="304">
        <f>F55</f>
        <v>0</v>
      </c>
      <c r="D13" s="304"/>
      <c r="E13" s="18"/>
      <c r="F13" s="304"/>
      <c r="G13" s="304"/>
    </row>
    <row r="14" spans="2:8" s="206" customFormat="1" ht="18" customHeight="1" x14ac:dyDescent="0.2">
      <c r="B14" s="205" t="s">
        <v>475</v>
      </c>
      <c r="C14" s="304">
        <f>H55</f>
        <v>0</v>
      </c>
      <c r="D14" s="304"/>
      <c r="E14" s="18"/>
      <c r="F14" s="304"/>
      <c r="G14" s="304"/>
    </row>
    <row r="15" spans="2:8" s="206" customFormat="1" ht="4.5" customHeight="1" x14ac:dyDescent="0.2">
      <c r="B15" s="205"/>
      <c r="C15" s="207"/>
      <c r="D15" s="208"/>
      <c r="E15" s="18"/>
      <c r="F15" s="207"/>
      <c r="G15" s="208"/>
    </row>
    <row r="16" spans="2:8" s="210" customFormat="1" ht="19.5" customHeight="1" x14ac:dyDescent="0.2">
      <c r="B16" s="90" t="s">
        <v>476</v>
      </c>
      <c r="C16" s="305">
        <f>SUM(C10:C15)</f>
        <v>0</v>
      </c>
      <c r="D16" s="306"/>
      <c r="E16" s="209">
        <f>C16</f>
        <v>0</v>
      </c>
      <c r="F16" s="305"/>
      <c r="G16" s="306"/>
    </row>
    <row r="17" spans="1:8" s="210" customFormat="1" ht="32.1" customHeight="1" x14ac:dyDescent="0.2">
      <c r="B17" s="90"/>
      <c r="C17" s="211"/>
      <c r="D17" s="206"/>
    </row>
    <row r="18" spans="1:8" s="202" customFormat="1" ht="29.1" customHeight="1" x14ac:dyDescent="0.2">
      <c r="B18" s="212" t="s">
        <v>477</v>
      </c>
      <c r="C18" s="195"/>
      <c r="D18" s="195"/>
      <c r="E18" s="200"/>
      <c r="F18" s="195"/>
      <c r="G18" s="195"/>
      <c r="H18" s="201"/>
    </row>
    <row r="19" spans="1:8" s="197" customFormat="1" ht="14.85" customHeight="1" x14ac:dyDescent="0.2">
      <c r="A19" s="199"/>
      <c r="C19" s="195"/>
      <c r="D19" s="195"/>
      <c r="E19" s="202"/>
      <c r="F19" s="195"/>
      <c r="G19" s="195"/>
      <c r="H19" s="201"/>
    </row>
    <row r="20" spans="1:8" s="197" customFormat="1" ht="30.75" customHeight="1" x14ac:dyDescent="0.2">
      <c r="A20" s="199" t="s">
        <v>478</v>
      </c>
      <c r="C20" s="195"/>
      <c r="D20" s="195"/>
      <c r="E20" s="202"/>
      <c r="F20" s="195"/>
      <c r="G20" s="195"/>
      <c r="H20" s="201"/>
    </row>
    <row r="21" spans="1:8" s="197" customFormat="1" ht="26.85" customHeight="1" x14ac:dyDescent="0.2">
      <c r="A21" s="213" t="s">
        <v>479</v>
      </c>
      <c r="B21" s="213" t="s">
        <v>480</v>
      </c>
      <c r="C21" s="214" t="s">
        <v>481</v>
      </c>
      <c r="D21" s="213" t="s">
        <v>482</v>
      </c>
      <c r="E21" s="215" t="s">
        <v>483</v>
      </c>
      <c r="F21" s="213" t="s">
        <v>484</v>
      </c>
      <c r="G21" s="213" t="s">
        <v>485</v>
      </c>
      <c r="H21" s="213" t="s">
        <v>486</v>
      </c>
    </row>
    <row r="22" spans="1:8" ht="163.69999999999999" customHeight="1" x14ac:dyDescent="0.2">
      <c r="A22" s="216" t="s">
        <v>487</v>
      </c>
      <c r="B22" s="217" t="s">
        <v>488</v>
      </c>
      <c r="C22" s="218" t="s">
        <v>489</v>
      </c>
      <c r="D22" s="15">
        <v>4</v>
      </c>
      <c r="E22" s="232">
        <v>0</v>
      </c>
      <c r="F22" s="219">
        <f>D22*E22</f>
        <v>0</v>
      </c>
      <c r="G22" s="232">
        <v>0</v>
      </c>
      <c r="H22" s="219">
        <f>D22*G22</f>
        <v>0</v>
      </c>
    </row>
    <row r="23" spans="1:8" ht="159.6" customHeight="1" x14ac:dyDescent="0.2">
      <c r="A23" s="216" t="s">
        <v>487</v>
      </c>
      <c r="B23" s="217" t="s">
        <v>490</v>
      </c>
      <c r="C23" s="218" t="s">
        <v>489</v>
      </c>
      <c r="D23" s="15">
        <v>2</v>
      </c>
      <c r="E23" s="232">
        <v>0</v>
      </c>
      <c r="F23" s="219">
        <f>D23*E23</f>
        <v>0</v>
      </c>
      <c r="G23" s="232">
        <v>0</v>
      </c>
      <c r="H23" s="219">
        <f>D23*G23</f>
        <v>0</v>
      </c>
    </row>
    <row r="24" spans="1:8" s="197" customFormat="1" ht="33" customHeight="1" x14ac:dyDescent="0.2">
      <c r="A24" s="15">
        <v>1</v>
      </c>
      <c r="B24" s="221" t="s">
        <v>491</v>
      </c>
      <c r="C24" s="195" t="s">
        <v>489</v>
      </c>
      <c r="D24" s="195">
        <v>6</v>
      </c>
      <c r="E24" s="232">
        <v>0</v>
      </c>
      <c r="F24" s="219">
        <f>D24*E24</f>
        <v>0</v>
      </c>
      <c r="G24" s="232">
        <v>0</v>
      </c>
      <c r="H24" s="219">
        <f>D24*G24</f>
        <v>0</v>
      </c>
    </row>
    <row r="25" spans="1:8" s="197" customFormat="1" ht="18.95" customHeight="1" x14ac:dyDescent="0.2">
      <c r="A25" s="15">
        <v>2</v>
      </c>
      <c r="B25" s="221" t="s">
        <v>492</v>
      </c>
      <c r="C25" s="195" t="s">
        <v>489</v>
      </c>
      <c r="D25" s="195">
        <v>6</v>
      </c>
      <c r="E25" s="232">
        <v>0</v>
      </c>
      <c r="F25" s="219">
        <f>D25*E25</f>
        <v>0</v>
      </c>
      <c r="G25" s="232">
        <v>0</v>
      </c>
      <c r="H25" s="222">
        <f>D25*G25</f>
        <v>0</v>
      </c>
    </row>
    <row r="26" spans="1:8" s="197" customFormat="1" ht="18.95" customHeight="1" x14ac:dyDescent="0.2">
      <c r="A26" s="15">
        <v>3</v>
      </c>
      <c r="B26" s="221" t="s">
        <v>493</v>
      </c>
      <c r="C26" s="195" t="s">
        <v>279</v>
      </c>
      <c r="D26" s="195">
        <v>36</v>
      </c>
      <c r="E26" s="232">
        <v>0</v>
      </c>
      <c r="F26" s="219">
        <f>D26*E26</f>
        <v>0</v>
      </c>
      <c r="G26" s="232">
        <v>0</v>
      </c>
      <c r="H26" s="222">
        <f>D26*G26</f>
        <v>0</v>
      </c>
    </row>
    <row r="27" spans="1:8" s="197" customFormat="1" ht="18.95" customHeight="1" x14ac:dyDescent="0.2">
      <c r="A27" s="15">
        <v>4</v>
      </c>
      <c r="B27" s="221" t="s">
        <v>494</v>
      </c>
      <c r="C27" s="195"/>
      <c r="D27" s="195"/>
      <c r="E27" s="219"/>
      <c r="F27" s="223">
        <f>SUM(F22:F26)</f>
        <v>0</v>
      </c>
      <c r="G27" s="224"/>
      <c r="H27" s="224">
        <f>SUM(H22:H26)</f>
        <v>0</v>
      </c>
    </row>
    <row r="28" spans="1:8" s="197" customFormat="1" ht="18.95" customHeight="1" x14ac:dyDescent="0.2">
      <c r="A28" s="15">
        <v>5</v>
      </c>
      <c r="B28" s="221" t="s">
        <v>495</v>
      </c>
      <c r="C28" s="195" t="s">
        <v>0</v>
      </c>
      <c r="D28" s="233">
        <v>0</v>
      </c>
      <c r="E28" s="219">
        <f>F27*0.01</f>
        <v>0</v>
      </c>
      <c r="F28" s="219">
        <f>D28*E28</f>
        <v>0</v>
      </c>
      <c r="G28" s="222"/>
      <c r="H28" s="222"/>
    </row>
    <row r="29" spans="1:8" s="197" customFormat="1" ht="18.95" customHeight="1" x14ac:dyDescent="0.2">
      <c r="A29" s="15">
        <v>6</v>
      </c>
      <c r="B29" s="221" t="s">
        <v>496</v>
      </c>
      <c r="C29" s="15" t="s">
        <v>489</v>
      </c>
      <c r="D29" s="195">
        <v>1</v>
      </c>
      <c r="E29" s="219"/>
      <c r="F29" s="219"/>
      <c r="G29" s="232">
        <v>0</v>
      </c>
      <c r="H29" s="222">
        <f>D29*G29</f>
        <v>0</v>
      </c>
    </row>
    <row r="30" spans="1:8" s="202" customFormat="1" ht="21" customHeight="1" x14ac:dyDescent="0.2">
      <c r="A30" s="15">
        <v>7</v>
      </c>
      <c r="B30" s="205" t="s">
        <v>29</v>
      </c>
      <c r="C30" s="225"/>
      <c r="D30" s="225"/>
      <c r="E30" s="226"/>
      <c r="F30" s="227">
        <f>SUM(F27:F29)</f>
        <v>0</v>
      </c>
      <c r="G30" s="228"/>
      <c r="H30" s="229">
        <f>SUM(H27:H29)</f>
        <v>0</v>
      </c>
    </row>
    <row r="31" spans="1:8" customFormat="1" ht="26.45" customHeight="1" x14ac:dyDescent="0.2">
      <c r="B31" s="205"/>
      <c r="C31" s="230"/>
      <c r="D31" s="225"/>
      <c r="E31" s="227"/>
      <c r="F31" s="227"/>
      <c r="G31" s="219"/>
      <c r="H31" s="227"/>
    </row>
    <row r="32" spans="1:8" s="197" customFormat="1" ht="26.45" customHeight="1" x14ac:dyDescent="0.2">
      <c r="A32" s="199" t="s">
        <v>497</v>
      </c>
      <c r="C32" s="195"/>
      <c r="D32" s="195"/>
      <c r="E32" s="202"/>
      <c r="F32" s="195"/>
      <c r="G32" s="195"/>
      <c r="H32" s="201"/>
    </row>
    <row r="33" spans="1:8" s="197" customFormat="1" ht="26.85" customHeight="1" x14ac:dyDescent="0.2">
      <c r="A33" s="213" t="s">
        <v>498</v>
      </c>
      <c r="B33" s="213" t="s">
        <v>499</v>
      </c>
      <c r="C33" s="214" t="s">
        <v>481</v>
      </c>
      <c r="D33" s="213" t="s">
        <v>482</v>
      </c>
      <c r="E33" s="215" t="s">
        <v>483</v>
      </c>
      <c r="F33" s="213" t="s">
        <v>484</v>
      </c>
      <c r="G33" s="213" t="s">
        <v>485</v>
      </c>
      <c r="H33" s="213" t="s">
        <v>486</v>
      </c>
    </row>
    <row r="34" spans="1:8" s="197" customFormat="1" ht="18.95" customHeight="1" x14ac:dyDescent="0.2">
      <c r="A34" s="195">
        <v>1</v>
      </c>
      <c r="B34" s="221" t="s">
        <v>500</v>
      </c>
      <c r="C34" s="195" t="s">
        <v>279</v>
      </c>
      <c r="D34" s="195">
        <v>119</v>
      </c>
      <c r="E34" s="232">
        <v>0</v>
      </c>
      <c r="F34" s="219">
        <f>D34*E34</f>
        <v>0</v>
      </c>
      <c r="G34" s="232">
        <v>0</v>
      </c>
      <c r="H34" s="222">
        <f t="shared" ref="H34:H43" si="0">D34*G34</f>
        <v>0</v>
      </c>
    </row>
    <row r="35" spans="1:8" s="197" customFormat="1" ht="32.450000000000003" customHeight="1" x14ac:dyDescent="0.2">
      <c r="A35" s="195">
        <v>2</v>
      </c>
      <c r="B35" s="221" t="s">
        <v>501</v>
      </c>
      <c r="C35" s="15" t="s">
        <v>131</v>
      </c>
      <c r="D35" s="231">
        <v>21</v>
      </c>
      <c r="E35" s="219"/>
      <c r="F35" s="219"/>
      <c r="G35" s="232">
        <v>0</v>
      </c>
      <c r="H35" s="222">
        <f t="shared" si="0"/>
        <v>0</v>
      </c>
    </row>
    <row r="36" spans="1:8" s="197" customFormat="1" ht="18.95" customHeight="1" x14ac:dyDescent="0.2">
      <c r="A36" s="195">
        <v>3</v>
      </c>
      <c r="B36" s="221" t="s">
        <v>502</v>
      </c>
      <c r="C36" s="15" t="s">
        <v>131</v>
      </c>
      <c r="D36" s="231">
        <v>21</v>
      </c>
      <c r="E36" s="219"/>
      <c r="F36" s="219"/>
      <c r="G36" s="232">
        <v>0</v>
      </c>
      <c r="H36" s="222">
        <f>D36*G36</f>
        <v>0</v>
      </c>
    </row>
    <row r="37" spans="1:8" s="197" customFormat="1" ht="18.95" customHeight="1" x14ac:dyDescent="0.2">
      <c r="A37" s="195">
        <v>4</v>
      </c>
      <c r="B37" s="221" t="s">
        <v>503</v>
      </c>
      <c r="C37" s="195" t="s">
        <v>279</v>
      </c>
      <c r="D37" s="195">
        <v>82</v>
      </c>
      <c r="E37" s="219"/>
      <c r="F37" s="219"/>
      <c r="G37" s="232">
        <v>0</v>
      </c>
      <c r="H37" s="222">
        <f t="shared" si="0"/>
        <v>0</v>
      </c>
    </row>
    <row r="38" spans="1:8" s="197" customFormat="1" ht="18.95" customHeight="1" x14ac:dyDescent="0.2">
      <c r="A38" s="195">
        <v>5</v>
      </c>
      <c r="B38" s="221" t="s">
        <v>504</v>
      </c>
      <c r="C38" s="195" t="s">
        <v>489</v>
      </c>
      <c r="D38" s="195">
        <v>6</v>
      </c>
      <c r="E38" s="219"/>
      <c r="F38" s="219"/>
      <c r="G38" s="232">
        <v>0</v>
      </c>
      <c r="H38" s="222">
        <f t="shared" si="0"/>
        <v>0</v>
      </c>
    </row>
    <row r="39" spans="1:8" s="197" customFormat="1" ht="18.95" customHeight="1" x14ac:dyDescent="0.2">
      <c r="A39" s="195">
        <v>6</v>
      </c>
      <c r="B39" s="221" t="s">
        <v>505</v>
      </c>
      <c r="C39" s="195" t="s">
        <v>489</v>
      </c>
      <c r="D39" s="195">
        <v>6</v>
      </c>
      <c r="E39" s="232">
        <v>0</v>
      </c>
      <c r="F39" s="219">
        <f t="shared" ref="F39:F44" si="1">D39*E39</f>
        <v>0</v>
      </c>
      <c r="G39" s="232">
        <v>0</v>
      </c>
      <c r="H39" s="222">
        <f t="shared" si="0"/>
        <v>0</v>
      </c>
    </row>
    <row r="40" spans="1:8" s="197" customFormat="1" ht="18.95" customHeight="1" x14ac:dyDescent="0.2">
      <c r="A40" s="195">
        <v>7</v>
      </c>
      <c r="B40" s="221" t="s">
        <v>506</v>
      </c>
      <c r="C40" s="195" t="s">
        <v>279</v>
      </c>
      <c r="D40" s="195">
        <v>85</v>
      </c>
      <c r="E40" s="232">
        <v>0</v>
      </c>
      <c r="F40" s="219">
        <f t="shared" si="1"/>
        <v>0</v>
      </c>
      <c r="G40" s="232">
        <v>0</v>
      </c>
      <c r="H40" s="222">
        <f t="shared" si="0"/>
        <v>0</v>
      </c>
    </row>
    <row r="41" spans="1:8" s="197" customFormat="1" ht="18.95" customHeight="1" x14ac:dyDescent="0.2">
      <c r="A41" s="195">
        <v>8</v>
      </c>
      <c r="B41" s="221" t="s">
        <v>507</v>
      </c>
      <c r="C41" s="195" t="s">
        <v>279</v>
      </c>
      <c r="D41" s="195">
        <v>12</v>
      </c>
      <c r="E41" s="232">
        <v>0</v>
      </c>
      <c r="F41" s="219">
        <f t="shared" si="1"/>
        <v>0</v>
      </c>
      <c r="G41" s="232">
        <v>0</v>
      </c>
      <c r="H41" s="222">
        <f t="shared" si="0"/>
        <v>0</v>
      </c>
    </row>
    <row r="42" spans="1:8" s="197" customFormat="1" ht="18.95" customHeight="1" x14ac:dyDescent="0.2">
      <c r="A42" s="195">
        <v>9</v>
      </c>
      <c r="B42" s="221" t="s">
        <v>508</v>
      </c>
      <c r="C42" s="195" t="s">
        <v>489</v>
      </c>
      <c r="D42" s="195">
        <v>12</v>
      </c>
      <c r="E42" s="232">
        <v>0</v>
      </c>
      <c r="F42" s="219">
        <f t="shared" si="1"/>
        <v>0</v>
      </c>
      <c r="G42" s="232">
        <v>0</v>
      </c>
      <c r="H42" s="222">
        <f t="shared" si="0"/>
        <v>0</v>
      </c>
    </row>
    <row r="43" spans="1:8" s="197" customFormat="1" ht="18.95" customHeight="1" x14ac:dyDescent="0.2">
      <c r="A43" s="195">
        <v>10</v>
      </c>
      <c r="B43" s="221" t="s">
        <v>509</v>
      </c>
      <c r="C43" s="195" t="s">
        <v>489</v>
      </c>
      <c r="D43" s="195">
        <v>6</v>
      </c>
      <c r="E43" s="232">
        <v>0</v>
      </c>
      <c r="F43" s="219">
        <f t="shared" si="1"/>
        <v>0</v>
      </c>
      <c r="G43" s="232">
        <v>0</v>
      </c>
      <c r="H43" s="222">
        <f t="shared" si="0"/>
        <v>0</v>
      </c>
    </row>
    <row r="44" spans="1:8" s="197" customFormat="1" ht="18.95" customHeight="1" x14ac:dyDescent="0.2">
      <c r="A44" s="195">
        <v>11</v>
      </c>
      <c r="B44" s="221" t="s">
        <v>510</v>
      </c>
      <c r="C44" s="195" t="s">
        <v>131</v>
      </c>
      <c r="D44" s="195">
        <v>6</v>
      </c>
      <c r="E44" s="232">
        <v>0</v>
      </c>
      <c r="F44" s="219">
        <f t="shared" si="1"/>
        <v>0</v>
      </c>
      <c r="G44" s="222"/>
      <c r="H44" s="222"/>
    </row>
    <row r="45" spans="1:8" s="197" customFormat="1" ht="18.95" customHeight="1" x14ac:dyDescent="0.2">
      <c r="A45" s="195">
        <v>12</v>
      </c>
      <c r="B45" s="221" t="s">
        <v>511</v>
      </c>
      <c r="C45" s="195" t="s">
        <v>279</v>
      </c>
      <c r="D45" s="195">
        <v>82</v>
      </c>
      <c r="E45" s="219"/>
      <c r="F45" s="219"/>
      <c r="G45" s="232">
        <v>0</v>
      </c>
      <c r="H45" s="222">
        <f>D45*G45</f>
        <v>0</v>
      </c>
    </row>
    <row r="46" spans="1:8" s="197" customFormat="1" ht="18.95" customHeight="1" x14ac:dyDescent="0.2">
      <c r="A46" s="195">
        <v>13</v>
      </c>
      <c r="B46" s="221" t="s">
        <v>512</v>
      </c>
      <c r="C46" s="195" t="s">
        <v>279</v>
      </c>
      <c r="D46" s="195">
        <v>82</v>
      </c>
      <c r="E46" s="232">
        <v>0</v>
      </c>
      <c r="F46" s="219">
        <f>D46*E46</f>
        <v>0</v>
      </c>
      <c r="G46" s="232">
        <v>0</v>
      </c>
      <c r="H46" s="222">
        <f>D46*G46</f>
        <v>0</v>
      </c>
    </row>
    <row r="47" spans="1:8" s="197" customFormat="1" ht="18.95" customHeight="1" x14ac:dyDescent="0.2">
      <c r="A47" s="195">
        <v>14</v>
      </c>
      <c r="B47" s="221" t="s">
        <v>513</v>
      </c>
      <c r="C47" s="195" t="s">
        <v>489</v>
      </c>
      <c r="D47" s="195">
        <v>12</v>
      </c>
      <c r="E47" s="219"/>
      <c r="F47" s="219"/>
      <c r="G47" s="232">
        <v>0</v>
      </c>
      <c r="H47" s="222">
        <f t="shared" ref="H47:H54" si="2">D47*G47</f>
        <v>0</v>
      </c>
    </row>
    <row r="48" spans="1:8" s="197" customFormat="1" ht="18.95" customHeight="1" x14ac:dyDescent="0.2">
      <c r="A48" s="195">
        <v>15</v>
      </c>
      <c r="B48" s="221" t="s">
        <v>514</v>
      </c>
      <c r="C48" s="195" t="s">
        <v>489</v>
      </c>
      <c r="D48" s="195">
        <v>1</v>
      </c>
      <c r="E48" s="219"/>
      <c r="F48" s="219"/>
      <c r="G48" s="232">
        <v>0</v>
      </c>
      <c r="H48" s="222">
        <f>D48*G48</f>
        <v>0</v>
      </c>
    </row>
    <row r="49" spans="1:8" s="197" customFormat="1" ht="18.95" customHeight="1" x14ac:dyDescent="0.2">
      <c r="A49" s="195">
        <v>16</v>
      </c>
      <c r="B49" s="221" t="s">
        <v>515</v>
      </c>
      <c r="C49" s="195" t="s">
        <v>489</v>
      </c>
      <c r="D49" s="195">
        <v>1</v>
      </c>
      <c r="E49" s="232">
        <v>0</v>
      </c>
      <c r="F49" s="219">
        <f>D49*E49</f>
        <v>0</v>
      </c>
      <c r="G49" s="222"/>
      <c r="H49" s="222"/>
    </row>
    <row r="50" spans="1:8" s="197" customFormat="1" ht="18.95" customHeight="1" x14ac:dyDescent="0.2">
      <c r="A50" s="195">
        <v>17</v>
      </c>
      <c r="B50" s="221" t="s">
        <v>516</v>
      </c>
      <c r="C50" s="195" t="s">
        <v>489</v>
      </c>
      <c r="D50" s="195">
        <v>1</v>
      </c>
      <c r="E50" s="219"/>
      <c r="F50" s="219"/>
      <c r="G50" s="232">
        <v>0</v>
      </c>
      <c r="H50" s="222">
        <f t="shared" si="2"/>
        <v>0</v>
      </c>
    </row>
    <row r="51" spans="1:8" s="197" customFormat="1" ht="18.95" customHeight="1" x14ac:dyDescent="0.2">
      <c r="A51" s="195">
        <v>18</v>
      </c>
      <c r="B51" s="221" t="s">
        <v>517</v>
      </c>
      <c r="C51" s="195" t="s">
        <v>489</v>
      </c>
      <c r="D51" s="195">
        <v>1</v>
      </c>
      <c r="E51" s="219"/>
      <c r="F51" s="219"/>
      <c r="G51" s="232">
        <v>0</v>
      </c>
      <c r="H51" s="222">
        <f t="shared" si="2"/>
        <v>0</v>
      </c>
    </row>
    <row r="52" spans="1:8" s="197" customFormat="1" ht="18.95" customHeight="1" x14ac:dyDescent="0.2">
      <c r="A52" s="195">
        <v>19</v>
      </c>
      <c r="B52" s="221" t="s">
        <v>518</v>
      </c>
      <c r="C52" s="195" t="s">
        <v>489</v>
      </c>
      <c r="D52" s="195">
        <v>1</v>
      </c>
      <c r="E52" s="219"/>
      <c r="F52" s="219"/>
      <c r="G52" s="232">
        <v>0</v>
      </c>
      <c r="H52" s="222">
        <f t="shared" si="2"/>
        <v>0</v>
      </c>
    </row>
    <row r="53" spans="1:8" s="197" customFormat="1" ht="18.95" customHeight="1" x14ac:dyDescent="0.2">
      <c r="A53" s="195">
        <v>20</v>
      </c>
      <c r="B53" s="221" t="s">
        <v>519</v>
      </c>
      <c r="C53" s="195" t="s">
        <v>489</v>
      </c>
      <c r="D53" s="195">
        <v>1</v>
      </c>
      <c r="E53" s="219"/>
      <c r="F53" s="219"/>
      <c r="G53" s="232">
        <v>0</v>
      </c>
      <c r="H53" s="222">
        <f t="shared" si="2"/>
        <v>0</v>
      </c>
    </row>
    <row r="54" spans="1:8" s="197" customFormat="1" ht="18.95" customHeight="1" x14ac:dyDescent="0.2">
      <c r="A54" s="195">
        <v>21</v>
      </c>
      <c r="B54" s="221" t="s">
        <v>496</v>
      </c>
      <c r="C54" s="195" t="s">
        <v>489</v>
      </c>
      <c r="D54" s="195">
        <v>1</v>
      </c>
      <c r="E54" s="219"/>
      <c r="F54" s="219"/>
      <c r="G54" s="232">
        <v>0</v>
      </c>
      <c r="H54" s="222">
        <f t="shared" si="2"/>
        <v>0</v>
      </c>
    </row>
    <row r="55" spans="1:8" s="202" customFormat="1" ht="21" customHeight="1" x14ac:dyDescent="0.2">
      <c r="A55" s="195">
        <v>22</v>
      </c>
      <c r="B55" s="205" t="s">
        <v>29</v>
      </c>
      <c r="C55" s="225"/>
      <c r="D55" s="225"/>
      <c r="E55" s="226"/>
      <c r="F55" s="227">
        <f>SUM(F34:F54)</f>
        <v>0</v>
      </c>
      <c r="G55" s="228"/>
      <c r="H55" s="229">
        <f>SUM(H34:H54)</f>
        <v>0</v>
      </c>
    </row>
  </sheetData>
  <sheetProtection algorithmName="SHA-512" hashValue="PF7Gt33vbuFb5ZTmlG/WQQzMtmVznftzbF1H54TVT5UEVsZm/rR5eHIOKZb4jLTCqV248VgNEhaHPPpApZ2tpA==" saltValue="2p+3y4fMRrRXGXgjYBP1vA==" spinCount="100000" sheet="1"/>
  <protectedRanges>
    <protectedRange sqref="D28" name="Oblast3"/>
    <protectedRange sqref="G22:G26 G29 E22:E54 G34:G43 G45:G48 G50:G54" name="Oblast1"/>
    <protectedRange sqref="G27:G28 G30:G33 G44 G49" name="Oblast2"/>
  </protectedRanges>
  <mergeCells count="10">
    <mergeCell ref="C14:D14"/>
    <mergeCell ref="F14:G14"/>
    <mergeCell ref="C16:D16"/>
    <mergeCell ref="F16:G16"/>
    <mergeCell ref="C10:D10"/>
    <mergeCell ref="F10:G10"/>
    <mergeCell ref="C11:D11"/>
    <mergeCell ref="F11:G11"/>
    <mergeCell ref="C13:D13"/>
    <mergeCell ref="F13:G13"/>
  </mergeCells>
  <pageMargins left="0.59055118110236227" right="0.39370078740157483" top="0.59055118110236227" bottom="0.3937007874015748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D1.1. 2.01 Pol</vt:lpstr>
      <vt:lpstr>Příloha - venkovní osvětlení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'D1.1. 2.01 Pol'!Názvy_tisku</vt:lpstr>
      <vt:lpstr>oadresa</vt:lpstr>
      <vt:lpstr>Stavba!Objednatel</vt:lpstr>
      <vt:lpstr>Stavba!Objekt</vt:lpstr>
      <vt:lpstr>'D1.1. 2.01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Milan Varvařovský</cp:lastModifiedBy>
  <cp:lastPrinted>2019-03-19T12:27:02Z</cp:lastPrinted>
  <dcterms:created xsi:type="dcterms:W3CDTF">2009-04-08T07:15:50Z</dcterms:created>
  <dcterms:modified xsi:type="dcterms:W3CDTF">2021-07-28T06:27:05Z</dcterms:modified>
</cp:coreProperties>
</file>